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276" windowWidth="20736" windowHeight="11388"/>
  </bookViews>
  <sheets>
    <sheet name="菜單" sheetId="37" r:id="rId1"/>
    <sheet name="第1週明細" sheetId="35" r:id="rId2"/>
    <sheet name="第2週明細" sheetId="23" r:id="rId3"/>
    <sheet name="第3週明細" sheetId="27" r:id="rId4"/>
    <sheet name="2月第1週明細" sheetId="38" r:id="rId5"/>
    <sheet name="2月第2週明細" sheetId="39" r:id="rId6"/>
  </sheets>
  <externalReferences>
    <externalReference r:id="rId7"/>
    <externalReference r:id="rId8"/>
  </externalReferences>
  <definedNames>
    <definedName name="_xlnm.Print_Area" localSheetId="4">'2月第1週明細'!$A$1:$X$51</definedName>
    <definedName name="_xlnm.Print_Area" localSheetId="5">'2月第2週明細'!$A$1:$X$43</definedName>
    <definedName name="_xlnm.Print_Area" localSheetId="1">第1週明細!$A$1:$X$44</definedName>
    <definedName name="_xlnm.Print_Area" localSheetId="2">第2週明細!$A$1:$X$44</definedName>
    <definedName name="_xlnm.Print_Area" localSheetId="3">第3週明細!$A$1:$X$44</definedName>
    <definedName name="_xlnm.Print_Area" localSheetId="0">菜單!$A$1:$X$48</definedName>
  </definedNames>
  <calcPr calcId="144525" calcMode="manual"/>
</workbook>
</file>

<file path=xl/calcChain.xml><?xml version="1.0" encoding="utf-8"?>
<calcChain xmlns="http://schemas.openxmlformats.org/spreadsheetml/2006/main">
  <c r="Z43" i="39" l="1"/>
  <c r="Y43" i="39"/>
  <c r="V41" i="39"/>
  <c r="V39" i="39"/>
  <c r="V37" i="39"/>
  <c r="V43" i="39" s="1"/>
  <c r="O37" i="39"/>
  <c r="Z35" i="39"/>
  <c r="Y35" i="39"/>
  <c r="AC33" i="39"/>
  <c r="V33" i="39"/>
  <c r="AB32" i="39"/>
  <c r="AD32" i="39" s="1"/>
  <c r="AC31" i="39"/>
  <c r="AA31" i="39"/>
  <c r="AD31" i="39" s="1"/>
  <c r="V31" i="39"/>
  <c r="AB30" i="39"/>
  <c r="AB34" i="39" s="1"/>
  <c r="AA30" i="39"/>
  <c r="AD30" i="39" s="1"/>
  <c r="V29" i="39"/>
  <c r="V35" i="39" s="1"/>
  <c r="Y29" i="39" s="1"/>
  <c r="O29" i="39"/>
  <c r="AC25" i="39"/>
  <c r="V25" i="39"/>
  <c r="AB24" i="39"/>
  <c r="AD24" i="39" s="1"/>
  <c r="AC23" i="39"/>
  <c r="AC26" i="39" s="1"/>
  <c r="AA23" i="39"/>
  <c r="AD23" i="39" s="1"/>
  <c r="V23" i="39"/>
  <c r="V27" i="39" s="1"/>
  <c r="AB22" i="39"/>
  <c r="AB26" i="39" s="1"/>
  <c r="AA22" i="39"/>
  <c r="AD22" i="39" s="1"/>
  <c r="AC21" i="39"/>
  <c r="AA21" i="39"/>
  <c r="AA26" i="39" s="1"/>
  <c r="V21" i="39"/>
  <c r="O21" i="39"/>
  <c r="AC17" i="39"/>
  <c r="V17" i="39"/>
  <c r="AB16" i="39"/>
  <c r="AD16" i="39" s="1"/>
  <c r="AC15" i="39"/>
  <c r="AC18" i="39" s="1"/>
  <c r="AA15" i="39"/>
  <c r="AD15" i="39" s="1"/>
  <c r="V15" i="39"/>
  <c r="V19" i="39" s="1"/>
  <c r="AB14" i="39"/>
  <c r="AB18" i="39" s="1"/>
  <c r="AA14" i="39"/>
  <c r="AD14" i="39" s="1"/>
  <c r="AC13" i="39"/>
  <c r="AA13" i="39"/>
  <c r="AA18" i="39" s="1"/>
  <c r="V13" i="39"/>
  <c r="O12" i="39"/>
  <c r="O13" i="39" s="1"/>
  <c r="AC9" i="39"/>
  <c r="V9" i="39"/>
  <c r="AB8" i="39"/>
  <c r="AD8" i="39" s="1"/>
  <c r="AC7" i="39"/>
  <c r="AA7" i="39"/>
  <c r="AD7" i="39" s="1"/>
  <c r="V7" i="39"/>
  <c r="AB6" i="39"/>
  <c r="AB10" i="39" s="1"/>
  <c r="AA6" i="39"/>
  <c r="AD6" i="39" s="1"/>
  <c r="AC5" i="39"/>
  <c r="AC10" i="39" s="1"/>
  <c r="AA5" i="39"/>
  <c r="AA10" i="39" s="1"/>
  <c r="V5" i="39"/>
  <c r="V11" i="39" s="1"/>
  <c r="O4" i="39"/>
  <c r="O5" i="39" s="1"/>
  <c r="Z51" i="38"/>
  <c r="Y51" i="38"/>
  <c r="V49" i="38"/>
  <c r="V47" i="38"/>
  <c r="V45" i="38"/>
  <c r="V51" i="38" s="1"/>
  <c r="O44" i="38"/>
  <c r="O45" i="38" s="1"/>
  <c r="Z43" i="38"/>
  <c r="Y43" i="38"/>
  <c r="AC41" i="38"/>
  <c r="V41" i="38"/>
  <c r="AB40" i="38"/>
  <c r="AD40" i="38" s="1"/>
  <c r="AC39" i="38"/>
  <c r="AA39" i="38"/>
  <c r="AD39" i="38" s="1"/>
  <c r="V39" i="38"/>
  <c r="AB38" i="38"/>
  <c r="AB42" i="38" s="1"/>
  <c r="AA38" i="38"/>
  <c r="AD38" i="38" s="1"/>
  <c r="V37" i="38"/>
  <c r="V43" i="38" s="1"/>
  <c r="O37" i="38"/>
  <c r="AC33" i="38"/>
  <c r="V33" i="38"/>
  <c r="AB32" i="38"/>
  <c r="AD32" i="38" s="1"/>
  <c r="AC31" i="38"/>
  <c r="AA31" i="38"/>
  <c r="AD31" i="38" s="1"/>
  <c r="V31" i="38"/>
  <c r="AB30" i="38"/>
  <c r="AB34" i="38" s="1"/>
  <c r="AA30" i="38"/>
  <c r="AD30" i="38" s="1"/>
  <c r="AC29" i="38"/>
  <c r="AC34" i="38" s="1"/>
  <c r="AA29" i="38"/>
  <c r="AA34" i="38" s="1"/>
  <c r="V29" i="38"/>
  <c r="V35" i="38" s="1"/>
  <c r="O28" i="38"/>
  <c r="O29" i="38" s="1"/>
  <c r="AC25" i="38"/>
  <c r="AB24" i="38"/>
  <c r="AD24" i="38" s="1"/>
  <c r="AC23" i="38"/>
  <c r="AA23" i="38"/>
  <c r="AD23" i="38" s="1"/>
  <c r="AB22" i="38"/>
  <c r="AB26" i="38" s="1"/>
  <c r="AA22" i="38"/>
  <c r="AD22" i="38" s="1"/>
  <c r="AC21" i="38"/>
  <c r="AC26" i="38" s="1"/>
  <c r="AA21" i="38"/>
  <c r="AA26" i="38" s="1"/>
  <c r="AC17" i="38"/>
  <c r="AB16" i="38"/>
  <c r="AD16" i="38" s="1"/>
  <c r="AC15" i="38"/>
  <c r="AA15" i="38"/>
  <c r="AD15" i="38" s="1"/>
  <c r="AB14" i="38"/>
  <c r="AB18" i="38" s="1"/>
  <c r="AA14" i="38"/>
  <c r="AD14" i="38" s="1"/>
  <c r="AC13" i="38"/>
  <c r="AC18" i="38" s="1"/>
  <c r="AA13" i="38"/>
  <c r="AA18" i="38" s="1"/>
  <c r="AC9" i="38"/>
  <c r="AB8" i="38"/>
  <c r="AD8" i="38" s="1"/>
  <c r="AC7" i="38"/>
  <c r="AA7" i="38"/>
  <c r="AD7" i="38" s="1"/>
  <c r="AB6" i="38"/>
  <c r="AB10" i="38" s="1"/>
  <c r="AA6" i="38"/>
  <c r="AD6" i="38" s="1"/>
  <c r="AC5" i="38"/>
  <c r="AC10" i="38" s="1"/>
  <c r="AA5" i="38"/>
  <c r="AA10" i="38" s="1"/>
  <c r="Y37" i="38" l="1"/>
  <c r="Z37" i="38"/>
  <c r="AD10" i="38"/>
  <c r="AC11" i="38" s="1"/>
  <c r="AD18" i="38"/>
  <c r="AB19" i="38" s="1"/>
  <c r="AA19" i="38"/>
  <c r="AD26" i="38"/>
  <c r="AB27" i="38" s="1"/>
  <c r="AD34" i="38"/>
  <c r="AC35" i="38" s="1"/>
  <c r="AD10" i="39"/>
  <c r="AA11" i="39" s="1"/>
  <c r="AD18" i="39"/>
  <c r="AA19" i="39" s="1"/>
  <c r="AA27" i="39"/>
  <c r="AD26" i="39"/>
  <c r="AC27" i="39"/>
  <c r="Z29" i="39"/>
  <c r="AC19" i="38"/>
  <c r="AC27" i="38"/>
  <c r="AB35" i="38"/>
  <c r="Z45" i="38"/>
  <c r="Y45" i="38"/>
  <c r="AC11" i="39"/>
  <c r="AB11" i="39"/>
  <c r="AB19" i="39"/>
  <c r="AB27" i="39"/>
  <c r="Y37" i="39"/>
  <c r="Z37" i="39"/>
  <c r="AD13" i="38"/>
  <c r="AD5" i="39"/>
  <c r="AD5" i="38"/>
  <c r="AD21" i="38"/>
  <c r="AD29" i="38"/>
  <c r="AD13" i="39"/>
  <c r="AD21" i="39"/>
  <c r="T46" i="37"/>
  <c r="R46" i="37"/>
  <c r="P46" i="37"/>
  <c r="N46" i="37"/>
  <c r="L46" i="37"/>
  <c r="J46" i="37"/>
  <c r="H46" i="37"/>
  <c r="F46" i="37"/>
  <c r="D46" i="37"/>
  <c r="B46" i="37"/>
  <c r="T45" i="37"/>
  <c r="R45" i="37"/>
  <c r="P45" i="37"/>
  <c r="N45" i="37"/>
  <c r="L45" i="37"/>
  <c r="J45" i="37"/>
  <c r="H45" i="37"/>
  <c r="F45" i="37"/>
  <c r="D45" i="37"/>
  <c r="B45" i="37"/>
  <c r="T37" i="37"/>
  <c r="R37" i="37"/>
  <c r="P37" i="37"/>
  <c r="N37" i="37"/>
  <c r="L37" i="37"/>
  <c r="J37" i="37"/>
  <c r="T36" i="37"/>
  <c r="R36" i="37"/>
  <c r="P36" i="37"/>
  <c r="N36" i="37"/>
  <c r="L36" i="37"/>
  <c r="J36" i="37"/>
  <c r="L28" i="37"/>
  <c r="J28" i="37"/>
  <c r="H28" i="37"/>
  <c r="F28" i="37"/>
  <c r="D28" i="37"/>
  <c r="B28" i="37"/>
  <c r="L27" i="37"/>
  <c r="J27" i="37"/>
  <c r="H27" i="37"/>
  <c r="F27" i="37"/>
  <c r="D27" i="37"/>
  <c r="B27" i="37"/>
  <c r="T19" i="37"/>
  <c r="R19" i="37"/>
  <c r="P19" i="37"/>
  <c r="N19" i="37"/>
  <c r="L19" i="37"/>
  <c r="J19" i="37"/>
  <c r="H19" i="37"/>
  <c r="F19" i="37"/>
  <c r="D19" i="37"/>
  <c r="B19" i="37"/>
  <c r="T18" i="37"/>
  <c r="R18" i="37"/>
  <c r="P18" i="37"/>
  <c r="N18" i="37"/>
  <c r="L18" i="37"/>
  <c r="J18" i="37"/>
  <c r="H18" i="37"/>
  <c r="F18" i="37"/>
  <c r="D18" i="37"/>
  <c r="B18" i="37"/>
  <c r="T10" i="37"/>
  <c r="R10" i="37"/>
  <c r="P10" i="37"/>
  <c r="N10" i="37"/>
  <c r="L10" i="37"/>
  <c r="J10" i="37"/>
  <c r="H10" i="37"/>
  <c r="F10" i="37"/>
  <c r="D10" i="37"/>
  <c r="B10" i="37"/>
  <c r="T9" i="37"/>
  <c r="R9" i="37"/>
  <c r="P9" i="37"/>
  <c r="N9" i="37"/>
  <c r="L9" i="37"/>
  <c r="J9" i="37"/>
  <c r="H9" i="37"/>
  <c r="F9" i="37"/>
  <c r="D9" i="37"/>
  <c r="B9" i="37"/>
  <c r="AA29" i="39" l="1"/>
  <c r="AC29" i="39"/>
  <c r="AC34" i="39" s="1"/>
  <c r="AC19" i="39"/>
  <c r="AA35" i="38"/>
  <c r="AA27" i="38"/>
  <c r="AA11" i="38"/>
  <c r="AB11" i="38"/>
  <c r="AA37" i="38"/>
  <c r="AC37" i="38"/>
  <c r="AC42" i="38" s="1"/>
  <c r="V23" i="27"/>
  <c r="V25" i="27"/>
  <c r="V21" i="27"/>
  <c r="V27" i="27" s="1"/>
  <c r="V17" i="27"/>
  <c r="V15" i="27"/>
  <c r="V13" i="27"/>
  <c r="V19" i="27" s="1"/>
  <c r="V11" i="27"/>
  <c r="V7" i="27"/>
  <c r="V9" i="27"/>
  <c r="V5" i="27"/>
  <c r="V41" i="23"/>
  <c r="V39" i="23"/>
  <c r="V37" i="23"/>
  <c r="V43" i="23" s="1"/>
  <c r="V33" i="23"/>
  <c r="V31" i="23"/>
  <c r="V29" i="23"/>
  <c r="V35" i="23" s="1"/>
  <c r="V25" i="23"/>
  <c r="V23" i="23"/>
  <c r="V21" i="23"/>
  <c r="V27" i="23" s="1"/>
  <c r="V17" i="23"/>
  <c r="V15" i="23"/>
  <c r="V13" i="23"/>
  <c r="V19" i="23" s="1"/>
  <c r="V9" i="23"/>
  <c r="V7" i="23"/>
  <c r="V5" i="23"/>
  <c r="V11" i="23" s="1"/>
  <c r="V27" i="35"/>
  <c r="V29" i="35"/>
  <c r="V31" i="35"/>
  <c r="V33" i="35"/>
  <c r="V35" i="35"/>
  <c r="V41" i="35"/>
  <c r="V39" i="35"/>
  <c r="V37" i="35"/>
  <c r="V43" i="35" s="1"/>
  <c r="V21" i="35"/>
  <c r="V25" i="35"/>
  <c r="V23" i="35"/>
  <c r="V17" i="35"/>
  <c r="V15" i="35"/>
  <c r="V13" i="35"/>
  <c r="V19" i="35" s="1"/>
  <c r="V9" i="35"/>
  <c r="V7" i="35"/>
  <c r="V11" i="35" s="1"/>
  <c r="V5" i="35"/>
  <c r="AA42" i="38" l="1"/>
  <c r="AD37" i="38"/>
  <c r="AA34" i="39"/>
  <c r="AD29" i="39"/>
  <c r="O13" i="23"/>
  <c r="O5" i="23"/>
  <c r="O29" i="35"/>
  <c r="O13" i="35"/>
  <c r="AA35" i="39" l="1"/>
  <c r="AD34" i="39"/>
  <c r="AA43" i="38"/>
  <c r="AD42" i="38"/>
  <c r="O5" i="27"/>
  <c r="O29" i="23"/>
  <c r="O5" i="35"/>
  <c r="AB43" i="38" l="1"/>
  <c r="AC43" i="38"/>
  <c r="AB35" i="39"/>
  <c r="AC35" i="39"/>
  <c r="O37" i="35"/>
  <c r="O21" i="35"/>
  <c r="O37" i="23" l="1"/>
  <c r="Z43" i="35" l="1"/>
  <c r="Y43" i="35"/>
  <c r="Z35" i="35"/>
  <c r="Y35" i="35"/>
  <c r="AC33" i="35"/>
  <c r="AB32" i="35"/>
  <c r="AD32" i="35" s="1"/>
  <c r="AC31" i="35"/>
  <c r="AA31" i="35"/>
  <c r="AD31" i="35" s="1"/>
  <c r="AB30" i="35"/>
  <c r="AB34" i="35" s="1"/>
  <c r="AA30" i="35"/>
  <c r="AC25" i="35"/>
  <c r="AB24" i="35"/>
  <c r="AD24" i="35" s="1"/>
  <c r="AC23" i="35"/>
  <c r="AA23" i="35"/>
  <c r="AD23" i="35" s="1"/>
  <c r="AB22" i="35"/>
  <c r="AB26" i="35" s="1"/>
  <c r="AA22" i="35"/>
  <c r="AD22" i="35" s="1"/>
  <c r="AC21" i="35"/>
  <c r="AA21" i="35"/>
  <c r="AA26" i="35" s="1"/>
  <c r="AC17" i="35"/>
  <c r="AB16" i="35"/>
  <c r="AD16" i="35" s="1"/>
  <c r="AC15" i="35"/>
  <c r="AA15" i="35"/>
  <c r="AD15" i="35" s="1"/>
  <c r="AB14" i="35"/>
  <c r="AB18" i="35" s="1"/>
  <c r="AA14" i="35"/>
  <c r="AD14" i="35" s="1"/>
  <c r="AC13" i="35"/>
  <c r="AC18" i="35" s="1"/>
  <c r="AA13" i="35"/>
  <c r="AC9" i="35"/>
  <c r="AB8" i="35"/>
  <c r="AD8" i="35" s="1"/>
  <c r="AC7" i="35"/>
  <c r="AA7" i="35"/>
  <c r="AD7" i="35" s="1"/>
  <c r="AB6" i="35"/>
  <c r="AB10" i="35" s="1"/>
  <c r="AA6" i="35"/>
  <c r="AD6" i="35" s="1"/>
  <c r="AC5" i="35"/>
  <c r="AC10" i="35" s="1"/>
  <c r="AA5" i="35"/>
  <c r="AA10" i="35" s="1"/>
  <c r="AC26" i="35" l="1"/>
  <c r="Z29" i="35"/>
  <c r="AA18" i="35"/>
  <c r="AD18" i="35" s="1"/>
  <c r="AD30" i="35"/>
  <c r="AC11" i="35"/>
  <c r="AD26" i="35"/>
  <c r="AA27" i="35" s="1"/>
  <c r="AC27" i="35"/>
  <c r="AA11" i="35"/>
  <c r="AD10" i="35"/>
  <c r="AB11" i="35" s="1"/>
  <c r="AB27" i="35"/>
  <c r="AD5" i="35"/>
  <c r="AD13" i="35"/>
  <c r="AD21" i="35"/>
  <c r="Y37" i="35" l="1"/>
  <c r="Z37" i="35"/>
  <c r="Y29" i="35"/>
  <c r="AC19" i="35"/>
  <c r="AA19" i="35"/>
  <c r="AB19" i="35"/>
  <c r="AC29" i="35"/>
  <c r="AC34" i="35" s="1"/>
  <c r="AA29" i="35"/>
  <c r="AA34" i="35" l="1"/>
  <c r="AD29" i="35"/>
  <c r="AD34" i="35" l="1"/>
  <c r="AA35" i="35" s="1"/>
  <c r="AB35" i="35" l="1"/>
  <c r="AC35" i="35"/>
  <c r="O13" i="27" l="1"/>
  <c r="O21" i="27" l="1"/>
  <c r="O21" i="23"/>
  <c r="Z43" i="27" l="1"/>
  <c r="Y43" i="27"/>
  <c r="Z35" i="27"/>
  <c r="Y35" i="27"/>
  <c r="AC33" i="27"/>
  <c r="AB32" i="27"/>
  <c r="AD32" i="27" s="1"/>
  <c r="AC31" i="27"/>
  <c r="AA31" i="27"/>
  <c r="AB30" i="27"/>
  <c r="AA30" i="27"/>
  <c r="AC25" i="27"/>
  <c r="AB24" i="27"/>
  <c r="AD24" i="27" s="1"/>
  <c r="AC23" i="27"/>
  <c r="AA23" i="27"/>
  <c r="AB22" i="27"/>
  <c r="AA22" i="27"/>
  <c r="AC21" i="27"/>
  <c r="AA21" i="27"/>
  <c r="AC17" i="27"/>
  <c r="AB16" i="27"/>
  <c r="AD16" i="27" s="1"/>
  <c r="AC15" i="27"/>
  <c r="AA15" i="27"/>
  <c r="AB14" i="27"/>
  <c r="AA14" i="27"/>
  <c r="AC13" i="27"/>
  <c r="AA13" i="27"/>
  <c r="AC9" i="27"/>
  <c r="AB8" i="27"/>
  <c r="AD8" i="27" s="1"/>
  <c r="AC7" i="27"/>
  <c r="AA7" i="27"/>
  <c r="AB6" i="27"/>
  <c r="AA6" i="27"/>
  <c r="AC5" i="27"/>
  <c r="AA5" i="27"/>
  <c r="AB10" i="27" l="1"/>
  <c r="AB18" i="27"/>
  <c r="AB26" i="27"/>
  <c r="AB34" i="27"/>
  <c r="AA10" i="27"/>
  <c r="AD6" i="27"/>
  <c r="AA26" i="27"/>
  <c r="AC18" i="27"/>
  <c r="AD22" i="27"/>
  <c r="AD31" i="27"/>
  <c r="AD15" i="27"/>
  <c r="AC10" i="27"/>
  <c r="AD7" i="27"/>
  <c r="AA18" i="27"/>
  <c r="AD14" i="27"/>
  <c r="AC26" i="27"/>
  <c r="AD23" i="27"/>
  <c r="AD30" i="27"/>
  <c r="AD13" i="27"/>
  <c r="AD21" i="27"/>
  <c r="AD5" i="27"/>
  <c r="AD10" i="27" l="1"/>
  <c r="AC11" i="27" s="1"/>
  <c r="AD18" i="27"/>
  <c r="AA19" i="27" s="1"/>
  <c r="AD26" i="27"/>
  <c r="AB27" i="27" s="1"/>
  <c r="Z37" i="27"/>
  <c r="Y37" i="27"/>
  <c r="Z29" i="27"/>
  <c r="Y29" i="27"/>
  <c r="AB11" i="27" l="1"/>
  <c r="AA11" i="27"/>
  <c r="AB19" i="27"/>
  <c r="AC19" i="27"/>
  <c r="AC27" i="27"/>
  <c r="AA27" i="27"/>
  <c r="AC29" i="27"/>
  <c r="AC34" i="27" s="1"/>
  <c r="AA29" i="27"/>
  <c r="AA34" i="27" l="1"/>
  <c r="AD29" i="27"/>
  <c r="AD34" i="27" l="1"/>
  <c r="AA35" i="27" s="1"/>
  <c r="AB35" i="27" l="1"/>
  <c r="AC35" i="27"/>
  <c r="Z43" i="23" l="1"/>
  <c r="Y43" i="23"/>
  <c r="Z35" i="23"/>
  <c r="Y35" i="23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C29" i="23"/>
  <c r="AC34" i="23" s="1"/>
  <c r="AD6" i="23"/>
  <c r="AB10" i="23"/>
  <c r="AD15" i="23"/>
  <c r="AD21" i="23"/>
  <c r="AD22" i="23"/>
  <c r="AB26" i="23"/>
  <c r="AD5" i="23"/>
  <c r="AA34" i="23"/>
  <c r="AC18" i="23"/>
  <c r="AA10" i="23"/>
  <c r="AD8" i="23"/>
  <c r="AD13" i="23"/>
  <c r="AA26" i="23"/>
  <c r="AD24" i="23"/>
  <c r="AC10" i="23"/>
  <c r="AD7" i="23"/>
  <c r="AD14" i="23"/>
  <c r="AB18" i="23"/>
  <c r="AC26" i="23"/>
  <c r="AD23" i="23"/>
  <c r="AD30" i="23"/>
  <c r="AB34" i="23"/>
  <c r="AD31" i="23"/>
  <c r="AD29" i="23" l="1"/>
  <c r="AD18" i="23"/>
  <c r="AB19" i="23" s="1"/>
  <c r="AD34" i="23"/>
  <c r="AC35" i="23" s="1"/>
  <c r="AD26" i="23"/>
  <c r="AA27" i="23" s="1"/>
  <c r="AD10" i="23"/>
  <c r="AB11" i="23" s="1"/>
  <c r="AC19" i="23" l="1"/>
  <c r="AC27" i="23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<sst xmlns="http://schemas.openxmlformats.org/spreadsheetml/2006/main" count="1552" uniqueCount="599">
  <si>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</si>
  <si>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</si>
  <si>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</si>
  <si>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</si>
  <si>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</si>
  <si>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</si>
  <si>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</si>
  <si>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</si>
  <si>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</si>
  <si>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</si>
  <si>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</si>
  <si>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</si>
  <si>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</si>
  <si>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</si>
  <si>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</si>
  <si>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</si>
  <si>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</si>
  <si>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</si>
  <si>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</si>
  <si>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</si>
  <si>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</si>
  <si>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</si>
  <si>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</si>
  <si>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個人量(克)</t>
    <phoneticPr fontId="19" type="noConversion"/>
  </si>
  <si>
    <t>備註</t>
    <phoneticPr fontId="19" type="noConversion"/>
  </si>
  <si>
    <t>白飯</t>
    <phoneticPr fontId="19" type="noConversion"/>
  </si>
  <si>
    <t>紅蘿蔔</t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</si>
  <si>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</si>
  <si>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</si>
  <si>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</si>
  <si>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</si>
  <si>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</si>
  <si>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</si>
  <si>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</si>
  <si>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</si>
  <si>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白米</t>
  </si>
  <si>
    <t>木耳</t>
  </si>
  <si>
    <t>馬鈴薯</t>
  </si>
  <si>
    <t>豆</t>
  </si>
  <si>
    <t>非基改豆腐</t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</si>
  <si>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</si>
  <si>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</si>
  <si>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</si>
  <si>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</si>
  <si>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</si>
  <si>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</si>
  <si>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白飯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</si>
  <si>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</si>
  <si>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</si>
  <si>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</si>
  <si>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</si>
  <si>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</si>
  <si>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</si>
  <si>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</si>
  <si>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</si>
  <si>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</si>
  <si>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</si>
  <si>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</si>
  <si>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</si>
  <si>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</si>
  <si>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</si>
  <si>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</si>
  <si>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</si>
  <si>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</si>
  <si>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</si>
  <si>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</si>
  <si>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</si>
  <si>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</si>
  <si>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</si>
  <si>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月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</si>
  <si>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</si>
  <si>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</si>
  <si>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</si>
  <si>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星期三</t>
    <phoneticPr fontId="19" type="noConversion"/>
  </si>
  <si>
    <t>水果類</t>
    <phoneticPr fontId="19" type="noConversion"/>
  </si>
  <si>
    <t>星期四</t>
    <phoneticPr fontId="19" type="noConversion"/>
  </si>
  <si>
    <t>星期五</t>
    <phoneticPr fontId="19" type="noConversion"/>
  </si>
  <si>
    <t>月</t>
    <phoneticPr fontId="19" type="noConversion"/>
  </si>
  <si>
    <t>星期三</t>
    <phoneticPr fontId="19" type="noConversion"/>
  </si>
  <si>
    <t>深色蔬菜</t>
    <phoneticPr fontId="19" type="noConversion"/>
  </si>
  <si>
    <t>煮</t>
  </si>
  <si>
    <t>深色蔬菜</t>
    <phoneticPr fontId="19" type="noConversion"/>
  </si>
  <si>
    <t>蒸</t>
    <phoneticPr fontId="19" type="noConversion"/>
  </si>
  <si>
    <t>煮</t>
    <phoneticPr fontId="19" type="noConversion"/>
  </si>
  <si>
    <t>滷</t>
    <phoneticPr fontId="19" type="noConversion"/>
  </si>
  <si>
    <t>深色蔬菜</t>
    <phoneticPr fontId="19" type="noConversion"/>
  </si>
  <si>
    <t>炒</t>
    <phoneticPr fontId="19" type="noConversion"/>
  </si>
  <si>
    <t>深色蔬菜</t>
    <phoneticPr fontId="19" type="noConversion"/>
  </si>
  <si>
    <t>生鮮雞腿</t>
    <phoneticPr fontId="19" type="noConversion"/>
  </si>
  <si>
    <t>1月12日(二)</t>
    <phoneticPr fontId="19" type="noConversion"/>
  </si>
  <si>
    <t>1月13日(三)</t>
    <phoneticPr fontId="19" type="noConversion"/>
  </si>
  <si>
    <t>1月15日(五)</t>
    <phoneticPr fontId="19" type="noConversion"/>
  </si>
  <si>
    <t>糙米飯</t>
    <phoneticPr fontId="19" type="noConversion"/>
  </si>
  <si>
    <t>紫米飯</t>
    <phoneticPr fontId="19" type="noConversion"/>
  </si>
  <si>
    <t>洋薏仁飯</t>
    <phoneticPr fontId="19" type="noConversion"/>
  </si>
  <si>
    <t>胚芽飯</t>
    <phoneticPr fontId="19" type="noConversion"/>
  </si>
  <si>
    <t>地瓜飯</t>
    <phoneticPr fontId="19" type="noConversion"/>
  </si>
  <si>
    <t>1月14日(四)</t>
    <phoneticPr fontId="19" type="noConversion"/>
  </si>
  <si>
    <t>深色蔬菜</t>
  </si>
  <si>
    <t>月</t>
    <phoneticPr fontId="19" type="noConversion"/>
  </si>
  <si>
    <t>煮</t>
    <phoneticPr fontId="19" type="noConversion"/>
  </si>
  <si>
    <t>深色蔬菜</t>
    <phoneticPr fontId="19" type="noConversion"/>
  </si>
  <si>
    <t>糙米飯</t>
    <phoneticPr fontId="19" type="noConversion"/>
  </si>
  <si>
    <t>糙米</t>
    <phoneticPr fontId="19" type="noConversion"/>
  </si>
  <si>
    <t>生鮮雞肉</t>
    <phoneticPr fontId="19" type="noConversion"/>
  </si>
  <si>
    <t>洋薏仁飯</t>
    <phoneticPr fontId="19" type="noConversion"/>
  </si>
  <si>
    <t>洋薏仁</t>
    <phoneticPr fontId="19" type="noConversion"/>
  </si>
  <si>
    <t>炸</t>
    <phoneticPr fontId="19" type="noConversion"/>
  </si>
  <si>
    <t>生鮮雞翅</t>
    <phoneticPr fontId="19" type="noConversion"/>
  </si>
  <si>
    <t>冬瓜雞湯</t>
    <phoneticPr fontId="19" type="noConversion"/>
  </si>
  <si>
    <t>胚芽飯</t>
    <phoneticPr fontId="19" type="noConversion"/>
  </si>
  <si>
    <t>胚芽米</t>
    <phoneticPr fontId="19" type="noConversion"/>
  </si>
  <si>
    <t>加</t>
    <phoneticPr fontId="19" type="noConversion"/>
  </si>
  <si>
    <t>紫米飯</t>
    <phoneticPr fontId="19" type="noConversion"/>
  </si>
  <si>
    <t>紫米</t>
    <phoneticPr fontId="19" type="noConversion"/>
  </si>
  <si>
    <t>地瓜飯</t>
    <phoneticPr fontId="19" type="noConversion"/>
  </si>
  <si>
    <t>地瓜</t>
    <phoneticPr fontId="19" type="noConversion"/>
  </si>
  <si>
    <t>紅蘿蔔</t>
    <phoneticPr fontId="19" type="noConversion"/>
  </si>
  <si>
    <t>生鮮豬肉</t>
    <phoneticPr fontId="19" type="noConversion"/>
  </si>
  <si>
    <t>筍絲</t>
  </si>
  <si>
    <t>麵條</t>
  </si>
  <si>
    <t>豆芽菜</t>
    <phoneticPr fontId="19" type="noConversion"/>
  </si>
  <si>
    <t>冬瓜</t>
    <phoneticPr fontId="19" type="noConversion"/>
  </si>
  <si>
    <t>※本菜單餐點使用之豬肉原產地為臺灣</t>
    <phoneticPr fontId="19" type="noConversion"/>
  </si>
  <si>
    <t>紅蘿蔔</t>
    <phoneticPr fontId="19" type="noConversion"/>
  </si>
  <si>
    <t>白飯</t>
    <phoneticPr fontId="19" type="noConversion"/>
  </si>
  <si>
    <t>鐵板麵</t>
    <phoneticPr fontId="19" type="noConversion"/>
  </si>
  <si>
    <t>玉米蛋花湯</t>
    <phoneticPr fontId="19" type="noConversion"/>
  </si>
  <si>
    <t>冬瓜雞湯</t>
    <phoneticPr fontId="19" type="noConversion"/>
  </si>
  <si>
    <t>結頭排骨湯</t>
    <phoneticPr fontId="19" type="noConversion"/>
  </si>
  <si>
    <t>蘿蔔玉米湯</t>
    <phoneticPr fontId="19" type="noConversion"/>
  </si>
  <si>
    <t>肉燥炒麵</t>
    <phoneticPr fontId="19" type="noConversion"/>
  </si>
  <si>
    <t>榨菜肉絲湯(醃)</t>
    <phoneticPr fontId="19" type="noConversion"/>
  </si>
  <si>
    <t>味噌豆腐湯(豆)</t>
    <phoneticPr fontId="19" type="noConversion"/>
  </si>
  <si>
    <t>味噌豆腐湯(豆)</t>
    <phoneticPr fontId="19" type="noConversion"/>
  </si>
  <si>
    <t>日式蒸蛋</t>
    <phoneticPr fontId="19" type="noConversion"/>
  </si>
  <si>
    <t>蒜泥白肉</t>
    <phoneticPr fontId="19" type="noConversion"/>
  </si>
  <si>
    <t>蘿蔔燉什錦</t>
    <phoneticPr fontId="19" type="noConversion"/>
  </si>
  <si>
    <t>炸雞翅(炸)</t>
    <phoneticPr fontId="19" type="noConversion"/>
  </si>
  <si>
    <t>三杯雞</t>
    <phoneticPr fontId="19" type="noConversion"/>
  </si>
  <si>
    <t>咖哩燴肉</t>
    <phoneticPr fontId="19" type="noConversion"/>
  </si>
  <si>
    <t>冬瓜鴨肉</t>
    <phoneticPr fontId="19" type="noConversion"/>
  </si>
  <si>
    <t>豆輪滷肉</t>
    <phoneticPr fontId="19" type="noConversion"/>
  </si>
  <si>
    <t>蒲燒魚(海)</t>
    <phoneticPr fontId="19" type="noConversion"/>
  </si>
  <si>
    <t>鐵板豆腐(豆)</t>
    <phoneticPr fontId="19" type="noConversion"/>
  </si>
  <si>
    <t>烤雞腿</t>
    <phoneticPr fontId="19" type="noConversion"/>
  </si>
  <si>
    <t>瓜仔肉燥(醃)</t>
    <phoneticPr fontId="19" type="noConversion"/>
  </si>
  <si>
    <t>韓式炒年糕</t>
    <phoneticPr fontId="19" type="noConversion"/>
  </si>
  <si>
    <t>筍乾扣肉(醃)</t>
    <phoneticPr fontId="19" type="noConversion"/>
  </si>
  <si>
    <t>番茄炒蛋(豆)</t>
    <phoneticPr fontId="19" type="noConversion"/>
  </si>
  <si>
    <t>花生米血糕</t>
    <phoneticPr fontId="19" type="noConversion"/>
  </si>
  <si>
    <t>蘑菇豬柳</t>
    <phoneticPr fontId="19" type="noConversion"/>
  </si>
  <si>
    <t>海結滷肉(豆)</t>
    <phoneticPr fontId="19" type="noConversion"/>
  </si>
  <si>
    <t>鮪魚炒蛋(海)</t>
    <phoneticPr fontId="19" type="noConversion"/>
  </si>
  <si>
    <t>雞塊(炸)(加)</t>
    <phoneticPr fontId="19" type="noConversion"/>
  </si>
  <si>
    <t>日式烏龍麵</t>
    <phoneticPr fontId="19" type="noConversion"/>
  </si>
  <si>
    <t>烤雞翅</t>
    <phoneticPr fontId="19" type="noConversion"/>
  </si>
  <si>
    <t>奶黃包(冷)</t>
    <phoneticPr fontId="19" type="noConversion"/>
  </si>
  <si>
    <t>里肌豬排</t>
    <phoneticPr fontId="19" type="noConversion"/>
  </si>
  <si>
    <t>酥炸魚排(炸)(海)</t>
    <phoneticPr fontId="19" type="noConversion"/>
  </si>
  <si>
    <t>炸醬公仔麵</t>
    <phoneticPr fontId="19" type="noConversion"/>
  </si>
  <si>
    <t>石板炒肉</t>
    <phoneticPr fontId="19" type="noConversion"/>
  </si>
  <si>
    <t>冬菜冬粉湯</t>
    <phoneticPr fontId="19" type="noConversion"/>
  </si>
  <si>
    <t>蒙古炒肉</t>
    <phoneticPr fontId="19" type="noConversion"/>
  </si>
  <si>
    <t>味噌海芽湯</t>
    <phoneticPr fontId="19" type="noConversion"/>
  </si>
  <si>
    <t>茶葉蛋</t>
    <phoneticPr fontId="19" type="noConversion"/>
  </si>
  <si>
    <t>結頭玉米湯</t>
    <phoneticPr fontId="19" type="noConversion"/>
  </si>
  <si>
    <t>焗烤茄汁麵</t>
    <phoneticPr fontId="19" type="noConversion"/>
  </si>
  <si>
    <t>淺色蔬菜</t>
    <phoneticPr fontId="19" type="noConversion"/>
  </si>
  <si>
    <t>里肌豬排</t>
    <phoneticPr fontId="19" type="noConversion"/>
  </si>
  <si>
    <t>酸菜滷味</t>
    <phoneticPr fontId="19" type="noConversion"/>
  </si>
  <si>
    <t>滷</t>
    <phoneticPr fontId="19" type="noConversion"/>
  </si>
  <si>
    <t>日式蒸蛋</t>
    <phoneticPr fontId="19" type="noConversion"/>
  </si>
  <si>
    <t>蒸</t>
    <phoneticPr fontId="19" type="noConversion"/>
  </si>
  <si>
    <t>結頭玉米湯</t>
    <phoneticPr fontId="19" type="noConversion"/>
  </si>
  <si>
    <t>蒜泥白肉</t>
    <phoneticPr fontId="19" type="noConversion"/>
  </si>
  <si>
    <t>煮</t>
    <phoneticPr fontId="19" type="noConversion"/>
  </si>
  <si>
    <t>蘿蔔燉什錦</t>
    <phoneticPr fontId="19" type="noConversion"/>
  </si>
  <si>
    <t>花生米血糕</t>
    <phoneticPr fontId="19" type="noConversion"/>
  </si>
  <si>
    <t>鐵板麵</t>
    <phoneticPr fontId="19" type="noConversion"/>
  </si>
  <si>
    <t>炒</t>
    <phoneticPr fontId="19" type="noConversion"/>
  </si>
  <si>
    <t>炸雞翅</t>
    <phoneticPr fontId="19" type="noConversion"/>
  </si>
  <si>
    <t>炸</t>
    <phoneticPr fontId="19" type="noConversion"/>
  </si>
  <si>
    <t>烤饅頭</t>
    <phoneticPr fontId="19" type="noConversion"/>
  </si>
  <si>
    <t>烤</t>
    <phoneticPr fontId="19" type="noConversion"/>
  </si>
  <si>
    <t>水餃</t>
    <phoneticPr fontId="19" type="noConversion"/>
  </si>
  <si>
    <t>淺色蔬菜</t>
    <phoneticPr fontId="19" type="noConversion"/>
  </si>
  <si>
    <t>味噌海芽湯</t>
    <phoneticPr fontId="19" type="noConversion"/>
  </si>
  <si>
    <t>三杯雞</t>
    <phoneticPr fontId="19" type="noConversion"/>
  </si>
  <si>
    <t>酥炸魚排</t>
    <phoneticPr fontId="19" type="noConversion"/>
  </si>
  <si>
    <t>咖哩燴肉</t>
    <phoneticPr fontId="19" type="noConversion"/>
  </si>
  <si>
    <t>榨菜肉絲湯</t>
    <phoneticPr fontId="19" type="noConversion"/>
  </si>
  <si>
    <t>白飯</t>
    <phoneticPr fontId="19" type="noConversion"/>
  </si>
  <si>
    <t>冬瓜鴨肉</t>
    <phoneticPr fontId="19" type="noConversion"/>
  </si>
  <si>
    <t>茶葉蛋</t>
    <phoneticPr fontId="19" type="noConversion"/>
  </si>
  <si>
    <t>焗烤茄汁麵</t>
    <phoneticPr fontId="19" type="noConversion"/>
  </si>
  <si>
    <t>玉米蛋花湯</t>
    <phoneticPr fontId="19" type="noConversion"/>
  </si>
  <si>
    <t>豆輪滷肉</t>
    <phoneticPr fontId="19" type="noConversion"/>
  </si>
  <si>
    <t>蒲燒魚</t>
    <phoneticPr fontId="19" type="noConversion"/>
  </si>
  <si>
    <t>炸醬公仔麵</t>
    <phoneticPr fontId="19" type="noConversion"/>
  </si>
  <si>
    <t>石板炒肉</t>
    <phoneticPr fontId="19" type="noConversion"/>
  </si>
  <si>
    <t>鐵板豆腐</t>
    <phoneticPr fontId="19" type="noConversion"/>
  </si>
  <si>
    <t>燒烤翅腿</t>
    <phoneticPr fontId="19" type="noConversion"/>
  </si>
  <si>
    <t>酸辣湯</t>
    <phoneticPr fontId="19" type="noConversion"/>
  </si>
  <si>
    <t>肉燥炒麵</t>
    <phoneticPr fontId="19" type="noConversion"/>
  </si>
  <si>
    <t>刈包</t>
    <phoneticPr fontId="19" type="noConversion"/>
  </si>
  <si>
    <t>雙色薯條</t>
    <phoneticPr fontId="19" type="noConversion"/>
  </si>
  <si>
    <t>結頭排骨湯</t>
    <phoneticPr fontId="19" type="noConversion"/>
  </si>
  <si>
    <t>烤雞腿</t>
    <phoneticPr fontId="19" type="noConversion"/>
  </si>
  <si>
    <t>瓜仔肉燥</t>
    <phoneticPr fontId="19" type="noConversion"/>
  </si>
  <si>
    <t>韓式炒年糕</t>
    <phoneticPr fontId="19" type="noConversion"/>
  </si>
  <si>
    <t>味噌豆腐湯</t>
    <phoneticPr fontId="19" type="noConversion"/>
  </si>
  <si>
    <t>筍干扣肉</t>
    <phoneticPr fontId="19" type="noConversion"/>
  </si>
  <si>
    <t>番茄炒蛋</t>
    <phoneticPr fontId="19" type="noConversion"/>
  </si>
  <si>
    <t>蔥花吉拿棒</t>
    <phoneticPr fontId="19" type="noConversion"/>
  </si>
  <si>
    <t>冬菜冬粉湯</t>
    <phoneticPr fontId="19" type="noConversion"/>
  </si>
  <si>
    <t>豆乳雞丁</t>
    <phoneticPr fontId="19" type="noConversion"/>
  </si>
  <si>
    <t>蘑菇豬柳</t>
    <phoneticPr fontId="19" type="noConversion"/>
  </si>
  <si>
    <t>雞肉熱狗</t>
    <phoneticPr fontId="19" type="noConversion"/>
  </si>
  <si>
    <t>海結滷肉</t>
    <phoneticPr fontId="19" type="noConversion"/>
  </si>
  <si>
    <t>鮪魚炒蛋</t>
    <phoneticPr fontId="19" type="noConversion"/>
  </si>
  <si>
    <t>雞塊</t>
    <phoneticPr fontId="19" type="noConversion"/>
  </si>
  <si>
    <t>烤雞翅</t>
    <phoneticPr fontId="19" type="noConversion"/>
  </si>
  <si>
    <t>奶黃包</t>
    <phoneticPr fontId="19" type="noConversion"/>
  </si>
  <si>
    <t>蒙古炒肉</t>
    <phoneticPr fontId="19" type="noConversion"/>
  </si>
  <si>
    <t>蘿蔔玉米湯</t>
    <phoneticPr fontId="19" type="noConversion"/>
  </si>
  <si>
    <t>非基改豆干</t>
    <phoneticPr fontId="19" type="noConversion"/>
  </si>
  <si>
    <t>豆</t>
    <phoneticPr fontId="19" type="noConversion"/>
  </si>
  <si>
    <t>海帶結</t>
    <phoneticPr fontId="19" type="noConversion"/>
  </si>
  <si>
    <t>米血</t>
    <phoneticPr fontId="19" type="noConversion"/>
  </si>
  <si>
    <t>酸菜絲</t>
    <phoneticPr fontId="19" type="noConversion"/>
  </si>
  <si>
    <t>醃</t>
    <phoneticPr fontId="19" type="noConversion"/>
  </si>
  <si>
    <t>酸菜滷味(豆)(醃)</t>
    <phoneticPr fontId="19" type="noConversion"/>
  </si>
  <si>
    <t>蛋</t>
    <phoneticPr fontId="19" type="noConversion"/>
  </si>
  <si>
    <t>香菇</t>
    <phoneticPr fontId="19" type="noConversion"/>
  </si>
  <si>
    <t>結頭菜</t>
    <phoneticPr fontId="19" type="noConversion"/>
  </si>
  <si>
    <t>玉米</t>
    <phoneticPr fontId="19" type="noConversion"/>
  </si>
  <si>
    <t>白蘿蔔</t>
    <phoneticPr fontId="19" type="noConversion"/>
  </si>
  <si>
    <t>紅蘿蔔</t>
    <phoneticPr fontId="19" type="noConversion"/>
  </si>
  <si>
    <t>豆輪</t>
    <phoneticPr fontId="19" type="noConversion"/>
  </si>
  <si>
    <t>米血</t>
    <phoneticPr fontId="19" type="noConversion"/>
  </si>
  <si>
    <t>花生粉</t>
    <phoneticPr fontId="19" type="noConversion"/>
  </si>
  <si>
    <t>海帶結</t>
    <phoneticPr fontId="19" type="noConversion"/>
  </si>
  <si>
    <t>青豆仁</t>
    <phoneticPr fontId="19" type="noConversion"/>
  </si>
  <si>
    <t>饅頭</t>
    <phoneticPr fontId="19" type="noConversion"/>
  </si>
  <si>
    <t>冷</t>
    <phoneticPr fontId="19" type="noConversion"/>
  </si>
  <si>
    <t>水餃</t>
    <phoneticPr fontId="19" type="noConversion"/>
  </si>
  <si>
    <t>海帶芽</t>
    <phoneticPr fontId="19" type="noConversion"/>
  </si>
  <si>
    <t>味噌</t>
    <phoneticPr fontId="19" type="noConversion"/>
  </si>
  <si>
    <t>生鮮雞肉</t>
    <phoneticPr fontId="19" type="noConversion"/>
  </si>
  <si>
    <t>九層塔</t>
    <phoneticPr fontId="19" type="noConversion"/>
  </si>
  <si>
    <t>生鮮魚肉</t>
    <phoneticPr fontId="19" type="noConversion"/>
  </si>
  <si>
    <t>海</t>
    <phoneticPr fontId="19" type="noConversion"/>
  </si>
  <si>
    <t>青豆仁</t>
    <phoneticPr fontId="19" type="noConversion"/>
  </si>
  <si>
    <t>榨菜絲</t>
    <phoneticPr fontId="19" type="noConversion"/>
  </si>
  <si>
    <t>生鮮豬肉</t>
    <phoneticPr fontId="19" type="noConversion"/>
  </si>
  <si>
    <t>冬粉</t>
    <phoneticPr fontId="19" type="noConversion"/>
  </si>
  <si>
    <t>醃</t>
    <phoneticPr fontId="19" type="noConversion"/>
  </si>
  <si>
    <t>生鮮鴨肉</t>
    <phoneticPr fontId="19" type="noConversion"/>
  </si>
  <si>
    <t>紅蘿蔔</t>
    <phoneticPr fontId="19" type="noConversion"/>
  </si>
  <si>
    <t>冬瓜</t>
    <phoneticPr fontId="19" type="noConversion"/>
  </si>
  <si>
    <t>馬鈴薯</t>
    <phoneticPr fontId="19" type="noConversion"/>
  </si>
  <si>
    <t>玉米</t>
    <phoneticPr fontId="19" type="noConversion"/>
  </si>
  <si>
    <t>紅蘿蔔</t>
    <phoneticPr fontId="19" type="noConversion"/>
  </si>
  <si>
    <t>洋蔥</t>
    <phoneticPr fontId="19" type="noConversion"/>
  </si>
  <si>
    <t>起司</t>
    <phoneticPr fontId="19" type="noConversion"/>
  </si>
  <si>
    <t>螺絲麵</t>
    <phoneticPr fontId="19" type="noConversion"/>
  </si>
  <si>
    <t>金針菇</t>
    <phoneticPr fontId="19" type="noConversion"/>
  </si>
  <si>
    <t>蛋</t>
    <phoneticPr fontId="19" type="noConversion"/>
  </si>
  <si>
    <t>豆輪</t>
    <phoneticPr fontId="19" type="noConversion"/>
  </si>
  <si>
    <t>紅蘿蔔</t>
    <phoneticPr fontId="19" type="noConversion"/>
  </si>
  <si>
    <t>蒲燒魚</t>
    <phoneticPr fontId="19" type="noConversion"/>
  </si>
  <si>
    <t>海</t>
    <phoneticPr fontId="19" type="noConversion"/>
  </si>
  <si>
    <t>麵條</t>
    <phoneticPr fontId="19" type="noConversion"/>
  </si>
  <si>
    <t>洋蔥</t>
    <phoneticPr fontId="19" type="noConversion"/>
  </si>
  <si>
    <t>金針菇</t>
    <phoneticPr fontId="19" type="noConversion"/>
  </si>
  <si>
    <t>杏鮑菇</t>
    <phoneticPr fontId="19" type="noConversion"/>
  </si>
  <si>
    <t>生鮮翅腿</t>
    <phoneticPr fontId="19" type="noConversion"/>
  </si>
  <si>
    <t>芡</t>
    <phoneticPr fontId="19" type="noConversion"/>
  </si>
  <si>
    <t>香菇</t>
    <phoneticPr fontId="19" type="noConversion"/>
  </si>
  <si>
    <t>高麗菜</t>
    <phoneticPr fontId="19" type="noConversion"/>
  </si>
  <si>
    <t>豆芽菜</t>
    <phoneticPr fontId="19" type="noConversion"/>
  </si>
  <si>
    <t>生鮮豬排</t>
    <phoneticPr fontId="19" type="noConversion"/>
  </si>
  <si>
    <t>刈包</t>
    <phoneticPr fontId="19" type="noConversion"/>
  </si>
  <si>
    <t>冷</t>
    <phoneticPr fontId="19" type="noConversion"/>
  </si>
  <si>
    <t>薯條</t>
    <phoneticPr fontId="19" type="noConversion"/>
  </si>
  <si>
    <t>地瓜條</t>
    <phoneticPr fontId="19" type="noConversion"/>
  </si>
  <si>
    <t>加</t>
    <phoneticPr fontId="19" type="noConversion"/>
  </si>
  <si>
    <t>結頭菜</t>
    <phoneticPr fontId="19" type="noConversion"/>
  </si>
  <si>
    <t>生鮮排骨</t>
    <phoneticPr fontId="19" type="noConversion"/>
  </si>
  <si>
    <t>碎花瓜</t>
    <phoneticPr fontId="19" type="noConversion"/>
  </si>
  <si>
    <t>大白菜</t>
    <phoneticPr fontId="19" type="noConversion"/>
  </si>
  <si>
    <t>年糕</t>
    <phoneticPr fontId="19" type="noConversion"/>
  </si>
  <si>
    <t>洋蔥</t>
    <phoneticPr fontId="19" type="noConversion"/>
  </si>
  <si>
    <t>非基改豆腐</t>
    <phoneticPr fontId="19" type="noConversion"/>
  </si>
  <si>
    <t>柴魚</t>
    <phoneticPr fontId="19" type="noConversion"/>
  </si>
  <si>
    <t>白米</t>
    <phoneticPr fontId="19" type="noConversion"/>
  </si>
  <si>
    <t>筍干</t>
    <phoneticPr fontId="19" type="noConversion"/>
  </si>
  <si>
    <t>生鮮豬肉</t>
    <phoneticPr fontId="19" type="noConversion"/>
  </si>
  <si>
    <t>醃</t>
    <phoneticPr fontId="19" type="noConversion"/>
  </si>
  <si>
    <t>番茄</t>
    <phoneticPr fontId="19" type="noConversion"/>
  </si>
  <si>
    <t>非基改豆腐</t>
    <phoneticPr fontId="19" type="noConversion"/>
  </si>
  <si>
    <t>蛋</t>
    <phoneticPr fontId="19" type="noConversion"/>
  </si>
  <si>
    <t>豆</t>
    <phoneticPr fontId="19" type="noConversion"/>
  </si>
  <si>
    <t>蔥花吉拿棒</t>
    <phoneticPr fontId="19" type="noConversion"/>
  </si>
  <si>
    <t>冬菜</t>
    <phoneticPr fontId="19" type="noConversion"/>
  </si>
  <si>
    <t>冬粉</t>
    <phoneticPr fontId="19" type="noConversion"/>
  </si>
  <si>
    <t>生鮮雞肉</t>
    <phoneticPr fontId="19" type="noConversion"/>
  </si>
  <si>
    <t>玉米</t>
    <phoneticPr fontId="19" type="noConversion"/>
  </si>
  <si>
    <t>雞肉熱狗</t>
    <phoneticPr fontId="19" type="noConversion"/>
  </si>
  <si>
    <t>加</t>
    <phoneticPr fontId="19" type="noConversion"/>
  </si>
  <si>
    <t>海帶結</t>
    <phoneticPr fontId="19" type="noConversion"/>
  </si>
  <si>
    <t>鮪魚</t>
  </si>
  <si>
    <t>雞塊</t>
    <phoneticPr fontId="19" type="noConversion"/>
  </si>
  <si>
    <t>日式烏龍麵</t>
    <phoneticPr fontId="19" type="noConversion"/>
  </si>
  <si>
    <t>麵條</t>
    <phoneticPr fontId="19" type="noConversion"/>
  </si>
  <si>
    <t>青豆仁</t>
    <phoneticPr fontId="19" type="noConversion"/>
  </si>
  <si>
    <t>生鮮雞翅</t>
    <phoneticPr fontId="19" type="noConversion"/>
  </si>
  <si>
    <t>奶黃包</t>
    <phoneticPr fontId="19" type="noConversion"/>
  </si>
  <si>
    <t>高麗菜</t>
    <phoneticPr fontId="19" type="noConversion"/>
  </si>
  <si>
    <t>燒烤翅腿</t>
    <phoneticPr fontId="19" type="noConversion"/>
  </si>
  <si>
    <t>冷</t>
    <phoneticPr fontId="19" type="noConversion"/>
  </si>
  <si>
    <t>醃</t>
    <phoneticPr fontId="19" type="noConversion"/>
  </si>
  <si>
    <t>非基改豆皮</t>
    <phoneticPr fontId="19" type="noConversion"/>
  </si>
  <si>
    <t>海</t>
    <phoneticPr fontId="19" type="noConversion"/>
  </si>
  <si>
    <t>酸辣湯(芡)(豆)</t>
    <phoneticPr fontId="19" type="noConversion"/>
  </si>
  <si>
    <t>雞肉熱狗(加)</t>
    <phoneticPr fontId="19" type="noConversion"/>
  </si>
  <si>
    <t>甜辣醬豬排</t>
    <phoneticPr fontId="19" type="noConversion"/>
  </si>
  <si>
    <t>芋頭西米露</t>
    <phoneticPr fontId="19" type="noConversion"/>
  </si>
  <si>
    <t>奶香紅豆湯</t>
    <phoneticPr fontId="19" type="noConversion"/>
  </si>
  <si>
    <t>豆乳香香雞</t>
    <phoneticPr fontId="19" type="noConversion"/>
  </si>
  <si>
    <t>烤饅頭(冷)</t>
    <phoneticPr fontId="19" type="noConversion"/>
  </si>
  <si>
    <t>水餃(冷)</t>
    <phoneticPr fontId="19" type="noConversion"/>
  </si>
  <si>
    <t>刈包(冷)</t>
    <phoneticPr fontId="19" type="noConversion"/>
  </si>
  <si>
    <t>雙色薯條(加)</t>
    <phoneticPr fontId="19" type="noConversion"/>
  </si>
  <si>
    <t>蔥花吉拿棒(加)</t>
    <phoneticPr fontId="19" type="noConversion"/>
  </si>
  <si>
    <t>豆芽菜</t>
    <phoneticPr fontId="19" type="noConversion"/>
  </si>
  <si>
    <t>甜辣醬豬排</t>
    <phoneticPr fontId="19" type="noConversion"/>
  </si>
  <si>
    <t>芋頭西米露</t>
    <phoneticPr fontId="19" type="noConversion"/>
  </si>
  <si>
    <t>芋頭</t>
    <phoneticPr fontId="19" type="noConversion"/>
  </si>
  <si>
    <t>西谷米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</si>
  <si>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</si>
  <si>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</si>
  <si>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</si>
  <si>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奶香紅豆湯</t>
    <phoneticPr fontId="19" type="noConversion"/>
  </si>
  <si>
    <t>紅豆</t>
    <phoneticPr fontId="19" type="noConversion"/>
  </si>
  <si>
    <t>1月4日(一)</t>
    <phoneticPr fontId="19" type="noConversion"/>
  </si>
  <si>
    <t>1月5日(二)</t>
    <phoneticPr fontId="19" type="noConversion"/>
  </si>
  <si>
    <t>1月6日(三)</t>
    <phoneticPr fontId="19" type="noConversion"/>
  </si>
  <si>
    <t>1月7日(四)</t>
    <phoneticPr fontId="19" type="noConversion"/>
  </si>
  <si>
    <t>1月8日(五)</t>
    <phoneticPr fontId="19" type="noConversion"/>
  </si>
  <si>
    <t>廠商營養師</t>
    <phoneticPr fontId="19" type="noConversion"/>
  </si>
  <si>
    <t>熱量</t>
    <phoneticPr fontId="19" type="noConversion"/>
  </si>
  <si>
    <t>脂肪</t>
    <phoneticPr fontId="19" type="noConversion"/>
  </si>
  <si>
    <t>熱量</t>
    <phoneticPr fontId="19" type="noConversion"/>
  </si>
  <si>
    <t>廠商食品技師</t>
    <phoneticPr fontId="19" type="noConversion"/>
  </si>
  <si>
    <t>醣類</t>
    <phoneticPr fontId="19" type="noConversion"/>
  </si>
  <si>
    <t>蛋白質</t>
    <phoneticPr fontId="19" type="noConversion"/>
  </si>
  <si>
    <t>蛋白質</t>
    <phoneticPr fontId="19" type="noConversion"/>
  </si>
  <si>
    <t>醣類</t>
    <phoneticPr fontId="19" type="noConversion"/>
  </si>
  <si>
    <t>蛋白質</t>
    <phoneticPr fontId="19" type="noConversion"/>
  </si>
  <si>
    <t>醣類</t>
    <phoneticPr fontId="19" type="noConversion"/>
  </si>
  <si>
    <t>1月11日(一)</t>
    <phoneticPr fontId="19" type="noConversion"/>
  </si>
  <si>
    <t>午餐秘書</t>
    <phoneticPr fontId="19" type="noConversion"/>
  </si>
  <si>
    <t>醣類</t>
    <phoneticPr fontId="19" type="noConversion"/>
  </si>
  <si>
    <t>醣類</t>
    <phoneticPr fontId="19" type="noConversion"/>
  </si>
  <si>
    <t>蛋白質</t>
    <phoneticPr fontId="19" type="noConversion"/>
  </si>
  <si>
    <t>1月18日(一)</t>
    <phoneticPr fontId="19" type="noConversion"/>
  </si>
  <si>
    <t>1月19日(二)</t>
    <phoneticPr fontId="19" type="noConversion"/>
  </si>
  <si>
    <t>1月20日(三)</t>
    <phoneticPr fontId="19" type="noConversion"/>
  </si>
  <si>
    <t>寒假開始</t>
    <phoneticPr fontId="19" type="noConversion"/>
  </si>
  <si>
    <t>學校護理師</t>
    <phoneticPr fontId="19" type="noConversion"/>
  </si>
  <si>
    <t>主任</t>
    <phoneticPr fontId="19" type="noConversion"/>
  </si>
  <si>
    <t>脂肪</t>
    <phoneticPr fontId="19" type="noConversion"/>
  </si>
  <si>
    <t>脂肪</t>
    <phoneticPr fontId="19" type="noConversion"/>
  </si>
  <si>
    <t>脂肪</t>
    <phoneticPr fontId="19" type="noConversion"/>
  </si>
  <si>
    <t>醣類</t>
    <phoneticPr fontId="19" type="noConversion"/>
  </si>
  <si>
    <t>蛋白質</t>
    <phoneticPr fontId="19" type="noConversion"/>
  </si>
  <si>
    <t>醣類</t>
    <phoneticPr fontId="19" type="noConversion"/>
  </si>
  <si>
    <t>醣類</t>
    <phoneticPr fontId="19" type="noConversion"/>
  </si>
  <si>
    <t>蛋白質</t>
    <phoneticPr fontId="19" type="noConversion"/>
  </si>
  <si>
    <t xml:space="preserve">2月18日(四) </t>
    <phoneticPr fontId="19" type="noConversion"/>
  </si>
  <si>
    <t xml:space="preserve">2月19日(五) </t>
    <phoneticPr fontId="19" type="noConversion"/>
  </si>
  <si>
    <t xml:space="preserve">2月20日(六) </t>
    <phoneticPr fontId="19" type="noConversion"/>
  </si>
  <si>
    <t>校長</t>
    <phoneticPr fontId="19" type="noConversion"/>
  </si>
  <si>
    <t>熱量</t>
    <phoneticPr fontId="19" type="noConversion"/>
  </si>
  <si>
    <t>脂肪</t>
    <phoneticPr fontId="19" type="noConversion"/>
  </si>
  <si>
    <t>脂肪</t>
    <phoneticPr fontId="19" type="noConversion"/>
  </si>
  <si>
    <t>熱量</t>
    <phoneticPr fontId="19" type="noConversion"/>
  </si>
  <si>
    <t>醣類</t>
    <phoneticPr fontId="19" type="noConversion"/>
  </si>
  <si>
    <t>蛋白質</t>
    <phoneticPr fontId="19" type="noConversion"/>
  </si>
  <si>
    <t xml:space="preserve">2月22日(一) </t>
    <phoneticPr fontId="19" type="noConversion"/>
  </si>
  <si>
    <t xml:space="preserve">2月23日(二) </t>
    <phoneticPr fontId="19" type="noConversion"/>
  </si>
  <si>
    <t xml:space="preserve">2月24日(三) </t>
    <phoneticPr fontId="19" type="noConversion"/>
  </si>
  <si>
    <t xml:space="preserve">2月25日(四) </t>
    <phoneticPr fontId="19" type="noConversion"/>
  </si>
  <si>
    <t xml:space="preserve">2月26日(五) </t>
    <phoneticPr fontId="19" type="noConversion"/>
  </si>
  <si>
    <t>※本菜單餐點使用之豬肉原產地為臺灣</t>
    <phoneticPr fontId="19" type="noConversion"/>
  </si>
  <si>
    <t>第一週菜單明細(彰泰國中-金大立廠商)</t>
    <phoneticPr fontId="19" type="noConversion"/>
  </si>
  <si>
    <t>食材以可食量標示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</si>
  <si>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</si>
  <si>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</si>
  <si>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</si>
  <si>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</si>
  <si>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</si>
  <si>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</si>
  <si>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</si>
  <si>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</si>
  <si>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</si>
  <si>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</si>
  <si>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</si>
  <si>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</si>
  <si>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</si>
  <si>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</si>
  <si>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</si>
  <si>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</si>
  <si>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</si>
  <si>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</si>
  <si>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 xml:space="preserve"> </t>
    <phoneticPr fontId="19" type="noConversion"/>
  </si>
  <si>
    <t>星期一</t>
    <phoneticPr fontId="19" type="noConversion"/>
  </si>
  <si>
    <t>水果類</t>
    <phoneticPr fontId="19" type="noConversion"/>
  </si>
  <si>
    <t>油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</si>
  <si>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</si>
  <si>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</si>
  <si>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</si>
  <si>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</si>
  <si>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</si>
  <si>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</si>
  <si>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</si>
  <si>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</si>
  <si>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</si>
  <si>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</si>
  <si>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</si>
  <si>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</si>
  <si>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</si>
  <si>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日</t>
    <phoneticPr fontId="19" type="noConversion"/>
  </si>
  <si>
    <t>油脂類</t>
    <phoneticPr fontId="19" type="noConversion"/>
  </si>
  <si>
    <t>菜</t>
    <phoneticPr fontId="19" type="noConversion"/>
  </si>
  <si>
    <t>星期二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</si>
  <si>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</si>
  <si>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</si>
  <si>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</si>
  <si>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</si>
  <si>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星期三</t>
    <phoneticPr fontId="19" type="noConversion"/>
  </si>
  <si>
    <t>五穀飯</t>
    <phoneticPr fontId="19" type="noConversion"/>
  </si>
  <si>
    <t>蒸</t>
    <phoneticPr fontId="19" type="noConversion"/>
  </si>
  <si>
    <t>炸雞腿</t>
    <phoneticPr fontId="19" type="noConversion"/>
  </si>
  <si>
    <t>炸</t>
    <phoneticPr fontId="19" type="noConversion"/>
  </si>
  <si>
    <t>麻婆豆腐</t>
    <phoneticPr fontId="19" type="noConversion"/>
  </si>
  <si>
    <t>煮</t>
    <phoneticPr fontId="19" type="noConversion"/>
  </si>
  <si>
    <t>炒</t>
    <phoneticPr fontId="19" type="noConversion"/>
  </si>
  <si>
    <t>蘿蔔海帶湯</t>
    <phoneticPr fontId="19" type="noConversion"/>
  </si>
  <si>
    <t>✖</t>
    <phoneticPr fontId="19" type="noConversion"/>
  </si>
  <si>
    <t>月</t>
    <phoneticPr fontId="19" type="noConversion"/>
  </si>
  <si>
    <t>生鮮雞腿</t>
    <phoneticPr fontId="19" type="noConversion"/>
  </si>
  <si>
    <t>豆芽菜</t>
    <phoneticPr fontId="19" type="noConversion"/>
  </si>
  <si>
    <t>白蘿蔔</t>
    <phoneticPr fontId="19" type="noConversion"/>
  </si>
  <si>
    <t>五穀米</t>
    <phoneticPr fontId="19" type="noConversion"/>
  </si>
  <si>
    <t>紅蘿蔔</t>
    <phoneticPr fontId="19" type="noConversion"/>
  </si>
  <si>
    <t>青豆仁</t>
  </si>
  <si>
    <t>河粉</t>
  </si>
  <si>
    <t>海帶結</t>
    <phoneticPr fontId="19" type="noConversion"/>
  </si>
  <si>
    <t>星期四</t>
    <phoneticPr fontId="19" type="noConversion"/>
  </si>
  <si>
    <t>木耳</t>
    <phoneticPr fontId="19" type="noConversion"/>
  </si>
  <si>
    <t>高麗菜</t>
    <phoneticPr fontId="19" type="noConversion"/>
  </si>
  <si>
    <t>白飯</t>
    <phoneticPr fontId="19" type="noConversion"/>
  </si>
  <si>
    <t>麵筋燒肉</t>
    <phoneticPr fontId="19" type="noConversion"/>
  </si>
  <si>
    <t>蒸蛋</t>
    <phoneticPr fontId="19" type="noConversion"/>
  </si>
  <si>
    <t>雞塊</t>
    <phoneticPr fontId="19" type="noConversion"/>
  </si>
  <si>
    <t>炸</t>
    <phoneticPr fontId="19" type="noConversion"/>
  </si>
  <si>
    <t>深色蔬菜</t>
    <phoneticPr fontId="19" type="noConversion"/>
  </si>
  <si>
    <t>炒</t>
    <phoneticPr fontId="19" type="noConversion"/>
  </si>
  <si>
    <t>味噌豆腐湯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</si>
  <si>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</si>
  <si>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</si>
  <si>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</si>
  <si>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脂肪</t>
    <phoneticPr fontId="19" type="noConversion"/>
  </si>
  <si>
    <t>蛋白質</t>
    <phoneticPr fontId="19" type="noConversion"/>
  </si>
  <si>
    <t>醣類</t>
    <phoneticPr fontId="19" type="noConversion"/>
  </si>
  <si>
    <t>熱量</t>
    <phoneticPr fontId="19" type="noConversion"/>
  </si>
  <si>
    <t>麵筋</t>
    <phoneticPr fontId="19" type="noConversion"/>
  </si>
  <si>
    <t>蛋</t>
    <phoneticPr fontId="19" type="noConversion"/>
  </si>
  <si>
    <t>加</t>
    <phoneticPr fontId="19" type="noConversion"/>
  </si>
  <si>
    <t>香菇</t>
    <phoneticPr fontId="19" type="noConversion"/>
  </si>
  <si>
    <t>味噌</t>
  </si>
  <si>
    <t>生鮮豬肉</t>
    <phoneticPr fontId="19" type="noConversion"/>
  </si>
  <si>
    <t>柴魚</t>
  </si>
  <si>
    <t>星期五</t>
    <phoneticPr fontId="19" type="noConversion"/>
  </si>
  <si>
    <t>鈣</t>
    <phoneticPr fontId="19" type="noConversion"/>
  </si>
  <si>
    <t>纖維</t>
    <phoneticPr fontId="19" type="noConversion"/>
  </si>
  <si>
    <t>燒烤雞翅</t>
    <phoneticPr fontId="19" type="noConversion"/>
  </si>
  <si>
    <t>烤</t>
    <phoneticPr fontId="19" type="noConversion"/>
  </si>
  <si>
    <t>台式炒滷味</t>
    <phoneticPr fontId="19" type="noConversion"/>
  </si>
  <si>
    <t>水餃</t>
    <phoneticPr fontId="19" type="noConversion"/>
  </si>
  <si>
    <t>麵線糊</t>
    <phoneticPr fontId="19" type="noConversion"/>
  </si>
  <si>
    <t>芡</t>
    <phoneticPr fontId="19" type="noConversion"/>
  </si>
  <si>
    <t>生鮮雞翅</t>
    <phoneticPr fontId="19" type="noConversion"/>
  </si>
  <si>
    <t>非基改豆干</t>
    <phoneticPr fontId="19" type="noConversion"/>
  </si>
  <si>
    <t>豆</t>
    <phoneticPr fontId="19" type="noConversion"/>
  </si>
  <si>
    <t>冷</t>
    <phoneticPr fontId="19" type="noConversion"/>
  </si>
  <si>
    <t>麵線</t>
    <phoneticPr fontId="19" type="noConversion"/>
  </si>
  <si>
    <t>米血</t>
    <phoneticPr fontId="19" type="noConversion"/>
  </si>
  <si>
    <t>蛋</t>
    <phoneticPr fontId="19" type="noConversion"/>
  </si>
  <si>
    <t>星期六</t>
    <phoneticPr fontId="19" type="noConversion"/>
  </si>
  <si>
    <t>※本菜單餐點使用之豬肉原產地為臺灣</t>
    <phoneticPr fontId="19" type="noConversion"/>
  </si>
  <si>
    <t>第二週菜單明細(彰泰國中-金大立廠商)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</si>
  <si>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</si>
  <si>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</si>
  <si>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</si>
  <si>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蒜泥白肉</t>
    <phoneticPr fontId="19" type="noConversion"/>
  </si>
  <si>
    <t>茶香雙蘿</t>
    <phoneticPr fontId="19" type="noConversion"/>
  </si>
  <si>
    <t>滷</t>
    <phoneticPr fontId="19" type="noConversion"/>
  </si>
  <si>
    <t>柳葉魚</t>
    <phoneticPr fontId="19" type="noConversion"/>
  </si>
  <si>
    <t>冬瓜雞湯</t>
    <phoneticPr fontId="19" type="noConversion"/>
  </si>
  <si>
    <t>海</t>
    <phoneticPr fontId="19" type="noConversion"/>
  </si>
  <si>
    <t>冬瓜</t>
    <phoneticPr fontId="19" type="noConversion"/>
  </si>
  <si>
    <t>洋蔥</t>
    <phoneticPr fontId="19" type="noConversion"/>
  </si>
  <si>
    <t>加</t>
    <phoneticPr fontId="19" type="noConversion"/>
  </si>
  <si>
    <t>生鮮雞肉</t>
    <phoneticPr fontId="19" type="noConversion"/>
  </si>
  <si>
    <t>星期一</t>
    <phoneticPr fontId="19" type="noConversion"/>
  </si>
  <si>
    <t>地瓜飯</t>
    <phoneticPr fontId="19" type="noConversion"/>
  </si>
  <si>
    <t>麻油雞</t>
    <phoneticPr fontId="19" type="noConversion"/>
  </si>
  <si>
    <t>烤薯餅</t>
    <phoneticPr fontId="19" type="noConversion"/>
  </si>
  <si>
    <t>韓國部隊鍋</t>
    <phoneticPr fontId="19" type="noConversion"/>
  </si>
  <si>
    <t>生鮮雞肉</t>
  </si>
  <si>
    <t>薯餅</t>
    <phoneticPr fontId="19" type="noConversion"/>
  </si>
  <si>
    <t>大白菜</t>
  </si>
  <si>
    <t>地瓜</t>
    <phoneticPr fontId="19" type="noConversion"/>
  </si>
  <si>
    <t>杏鮑菇</t>
    <phoneticPr fontId="19" type="noConversion"/>
  </si>
  <si>
    <t>寬粉</t>
    <phoneticPr fontId="19" type="noConversion"/>
  </si>
  <si>
    <t>非基改豆腐</t>
    <phoneticPr fontId="19" type="noConversion"/>
  </si>
  <si>
    <t>義大利麵</t>
    <phoneticPr fontId="19" type="noConversion"/>
  </si>
  <si>
    <t>滷豬排</t>
    <phoneticPr fontId="19" type="noConversion"/>
  </si>
  <si>
    <t>紅豆餅</t>
    <phoneticPr fontId="19" type="noConversion"/>
  </si>
  <si>
    <t>薯條雙拼</t>
    <phoneticPr fontId="19" type="noConversion"/>
  </si>
  <si>
    <t>深色蔬菜</t>
    <phoneticPr fontId="19" type="noConversion"/>
  </si>
  <si>
    <t>野菇肉絲湯</t>
    <phoneticPr fontId="19" type="noConversion"/>
  </si>
  <si>
    <t>生鮮豬排</t>
    <phoneticPr fontId="19" type="noConversion"/>
  </si>
  <si>
    <t>薯條</t>
    <phoneticPr fontId="19" type="noConversion"/>
  </si>
  <si>
    <t>地瓜條</t>
    <phoneticPr fontId="19" type="noConversion"/>
  </si>
  <si>
    <t>金針菇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</si>
  <si>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</si>
  <si>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</si>
  <si>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</si>
  <si>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糙米飯</t>
    <phoneticPr fontId="19" type="noConversion"/>
  </si>
  <si>
    <t>蒸</t>
    <phoneticPr fontId="19" type="noConversion"/>
  </si>
  <si>
    <t>炸雞翅</t>
    <phoneticPr fontId="19" type="noConversion"/>
  </si>
  <si>
    <t>炸</t>
    <phoneticPr fontId="19" type="noConversion"/>
  </si>
  <si>
    <t>南洋咖哩</t>
    <phoneticPr fontId="19" type="noConversion"/>
  </si>
  <si>
    <t>煮</t>
    <phoneticPr fontId="19" type="noConversion"/>
  </si>
  <si>
    <t>鮪魚聰明蛋</t>
    <phoneticPr fontId="19" type="noConversion"/>
  </si>
  <si>
    <t>炒</t>
    <phoneticPr fontId="19" type="noConversion"/>
  </si>
  <si>
    <t>淺色蔬菜</t>
    <phoneticPr fontId="19" type="noConversion"/>
  </si>
  <si>
    <t>冬粉米血湯</t>
    <phoneticPr fontId="19" type="noConversion"/>
  </si>
  <si>
    <t>✖</t>
    <phoneticPr fontId="19" type="noConversion"/>
  </si>
  <si>
    <t>主食類</t>
    <phoneticPr fontId="19" type="noConversion"/>
  </si>
  <si>
    <t>脂肪</t>
    <phoneticPr fontId="19" type="noConversion"/>
  </si>
  <si>
    <t>蛋白質</t>
    <phoneticPr fontId="19" type="noConversion"/>
  </si>
  <si>
    <t>醣類</t>
    <phoneticPr fontId="19" type="noConversion"/>
  </si>
  <si>
    <t>熱量</t>
    <phoneticPr fontId="19" type="noConversion"/>
  </si>
  <si>
    <t>生鮮雞翅</t>
    <phoneticPr fontId="19" type="noConversion"/>
  </si>
  <si>
    <t>鮪魚</t>
    <phoneticPr fontId="19" type="noConversion"/>
  </si>
  <si>
    <t>冬粉</t>
    <phoneticPr fontId="19" type="noConversion"/>
  </si>
  <si>
    <t>豆魚肉蛋類</t>
    <phoneticPr fontId="19" type="noConversion"/>
  </si>
  <si>
    <t>糙米</t>
    <phoneticPr fontId="19" type="noConversion"/>
  </si>
  <si>
    <t>玉米</t>
    <phoneticPr fontId="19" type="noConversion"/>
  </si>
  <si>
    <t>米血</t>
    <phoneticPr fontId="19" type="noConversion"/>
  </si>
  <si>
    <t>蔬菜類</t>
    <phoneticPr fontId="19" type="noConversion"/>
  </si>
  <si>
    <t xml:space="preserve"> </t>
    <phoneticPr fontId="19" type="noConversion"/>
  </si>
  <si>
    <t>蛋</t>
    <phoneticPr fontId="19" type="noConversion"/>
  </si>
  <si>
    <t>油脂類</t>
    <phoneticPr fontId="19" type="noConversion"/>
  </si>
  <si>
    <t>青豆仁</t>
    <phoneticPr fontId="19" type="noConversion"/>
  </si>
  <si>
    <t>爆炒山豬肉</t>
    <phoneticPr fontId="19" type="noConversion"/>
  </si>
  <si>
    <t>滷蛋</t>
    <phoneticPr fontId="19" type="noConversion"/>
  </si>
  <si>
    <t>鐵板銀芽</t>
    <phoneticPr fontId="19" type="noConversion"/>
  </si>
  <si>
    <t>洋蔥海芽湯</t>
    <phoneticPr fontId="19" type="noConversion"/>
  </si>
  <si>
    <t>水煮蛋</t>
    <phoneticPr fontId="19" type="noConversion"/>
  </si>
  <si>
    <t>海帶芽</t>
    <phoneticPr fontId="19" type="noConversion"/>
  </si>
  <si>
    <t>炸雞腿(炸)</t>
    <phoneticPr fontId="19" type="noConversion"/>
  </si>
  <si>
    <t>麻婆豆腐(豆)</t>
    <phoneticPr fontId="19" type="noConversion"/>
  </si>
  <si>
    <t>台式炒滷味(豆)</t>
    <phoneticPr fontId="19" type="noConversion"/>
  </si>
  <si>
    <t>四川酸辣粉</t>
    <phoneticPr fontId="19" type="noConversion"/>
  </si>
  <si>
    <t>雞塊(炸)(加)</t>
    <phoneticPr fontId="19" type="noConversion"/>
  </si>
  <si>
    <t>水餃(冷)</t>
    <phoneticPr fontId="19" type="noConversion"/>
  </si>
  <si>
    <t>味噌豆腐湯(豆)</t>
    <phoneticPr fontId="19" type="noConversion"/>
  </si>
  <si>
    <t>麵線糊(芡)</t>
    <phoneticPr fontId="19" type="noConversion"/>
  </si>
  <si>
    <t>糙米飯</t>
    <phoneticPr fontId="19" type="noConversion"/>
  </si>
  <si>
    <t>炸雞翅(炸)</t>
    <phoneticPr fontId="19" type="noConversion"/>
  </si>
  <si>
    <t>烤薯餅(加)</t>
    <phoneticPr fontId="19" type="noConversion"/>
  </si>
  <si>
    <t>紅豆餅(冷)</t>
    <phoneticPr fontId="19" type="noConversion"/>
  </si>
  <si>
    <t>南洋咖哩</t>
    <phoneticPr fontId="19" type="noConversion"/>
  </si>
  <si>
    <t>柳葉魚(炸)(加)(海)</t>
    <phoneticPr fontId="19" type="noConversion"/>
  </si>
  <si>
    <t>鮪魚聰明蛋(海)</t>
    <phoneticPr fontId="19" type="noConversion"/>
  </si>
  <si>
    <t>泰式西米露</t>
    <phoneticPr fontId="19" type="noConversion"/>
  </si>
  <si>
    <t>冬粉米血湯</t>
    <phoneticPr fontId="19" type="noConversion"/>
  </si>
  <si>
    <t>彰泰國中-金大立廠商菜單</t>
    <phoneticPr fontId="19" type="noConversion"/>
  </si>
  <si>
    <t>泰式西米露</t>
    <phoneticPr fontId="19" type="noConversion"/>
  </si>
  <si>
    <t>紅豆</t>
    <phoneticPr fontId="19" type="noConversion"/>
  </si>
  <si>
    <t>西谷米</t>
    <phoneticPr fontId="19" type="noConversion"/>
  </si>
  <si>
    <t>四川酸辣粉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</si>
</sst>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3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新細明體"/>
      <family val="3"/>
      <charset val="136"/>
    </font>
    <font>
      <sz val="12"/>
      <color theme="1"/>
      <name val="新細明體"/>
      <family val="1"/>
      <charset val="136"/>
    </font>
    <font>
      <sz val="36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name val="烤烤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left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0" xfId="0" applyFont="1" applyFill="1" applyBorder="1" applyAlignment="1">
      <alignment horizontal="left" vertical="center" shrinkToFit="1"/>
    </xf>
    <xf numFmtId="0" fontId="0" fillId="24" borderId="0" xfId="0" applyFill="1" applyBorder="1" applyAlignment="1">
      <alignment horizontal="center" vertical="center" shrinkToFit="1"/>
    </xf>
    <xf numFmtId="0" fontId="0" fillId="25" borderId="0" xfId="0" applyFill="1" applyBorder="1" applyAlignment="1">
      <alignment horizontal="left" vertical="center" shrinkToFit="1"/>
    </xf>
    <xf numFmtId="0" fontId="21" fillId="24" borderId="0" xfId="0" applyFont="1" applyFill="1" applyBorder="1" applyAlignment="1">
      <alignment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5" borderId="63" xfId="0" applyFont="1" applyFill="1" applyBorder="1" applyAlignment="1">
      <alignment horizontal="right" shrinkToFit="1"/>
    </xf>
    <xf numFmtId="0" fontId="0" fillId="25" borderId="13" xfId="0" applyFont="1" applyFill="1" applyBorder="1" applyAlignment="1">
      <alignment horizontal="center" vertical="center" shrinkToFit="1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33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/>
    <xf numFmtId="0" fontId="0" fillId="25" borderId="29" xfId="19" applyFont="1" applyFill="1" applyBorder="1" applyAlignment="1">
      <alignment vertical="center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8" fillId="27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5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5" fillId="25" borderId="33" xfId="19" applyFont="1" applyFill="1" applyBorder="1" applyAlignment="1">
      <alignment horizontal="center" vertical="center" shrinkToFit="1"/>
    </xf>
    <xf numFmtId="0" fontId="25" fillId="25" borderId="34" xfId="19" applyFont="1" applyFill="1" applyBorder="1" applyAlignment="1">
      <alignment horizontal="center" vertical="center" shrinkToFit="1"/>
    </xf>
    <xf numFmtId="0" fontId="25" fillId="25" borderId="37" xfId="19" applyFont="1" applyFill="1" applyBorder="1" applyAlignment="1">
      <alignment horizontal="center" vertical="center" shrinkToFit="1"/>
    </xf>
    <xf numFmtId="0" fontId="25" fillId="25" borderId="35" xfId="19" applyFont="1" applyFill="1" applyBorder="1" applyAlignment="1">
      <alignment horizontal="center" vertical="center" shrinkToFit="1"/>
    </xf>
    <xf numFmtId="0" fontId="25" fillId="25" borderId="36" xfId="19" applyFont="1" applyFill="1" applyBorder="1" applyAlignment="1">
      <alignment horizontal="center" vertical="center" shrinkToFit="1"/>
    </xf>
    <xf numFmtId="0" fontId="25" fillId="25" borderId="38" xfId="19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25" borderId="0" xfId="19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 shrinkToFit="1"/>
    </xf>
    <xf numFmtId="0" fontId="27" fillId="0" borderId="70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25" fillId="25" borderId="29" xfId="0" applyFont="1" applyFill="1" applyBorder="1" applyAlignment="1">
      <alignment horizontal="center" vertical="center" shrinkToFit="1"/>
    </xf>
    <xf numFmtId="0" fontId="25" fillId="25" borderId="0" xfId="0" applyFont="1" applyFill="1" applyBorder="1" applyAlignment="1">
      <alignment horizontal="center" vertical="center" shrinkToFit="1"/>
    </xf>
    <xf numFmtId="0" fontId="25" fillId="25" borderId="47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57" xfId="0" applyNumberFormat="1" applyFont="1" applyFill="1" applyBorder="1" applyAlignment="1">
      <alignment horizontal="center" vertical="center" shrinkToFit="1"/>
    </xf>
    <xf numFmtId="0" fontId="0" fillId="25" borderId="58" xfId="0" applyNumberFormat="1" applyFont="1" applyFill="1" applyBorder="1" applyAlignment="1">
      <alignment horizontal="center" vertical="center" shrinkToFit="1"/>
    </xf>
    <xf numFmtId="0" fontId="0" fillId="25" borderId="59" xfId="0" applyNumberFormat="1" applyFont="1" applyFill="1" applyBorder="1" applyAlignment="1">
      <alignment horizontal="center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61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28" borderId="48" xfId="0" applyNumberFormat="1" applyFont="1" applyFill="1" applyBorder="1" applyAlignment="1">
      <alignment horizontal="center" vertical="center" shrinkToFit="1"/>
    </xf>
    <xf numFmtId="0" fontId="0" fillId="28" borderId="49" xfId="0" applyNumberFormat="1" applyFont="1" applyFill="1" applyBorder="1" applyAlignment="1">
      <alignment horizontal="center" vertical="center" shrinkToFit="1"/>
    </xf>
    <xf numFmtId="0" fontId="25" fillId="26" borderId="48" xfId="0" applyNumberFormat="1" applyFont="1" applyFill="1" applyBorder="1" applyAlignment="1">
      <alignment horizontal="center" vertical="center" shrinkToFit="1"/>
    </xf>
    <xf numFmtId="0" fontId="25" fillId="26" borderId="49" xfId="0" applyNumberFormat="1" applyFont="1" applyFill="1" applyBorder="1" applyAlignment="1">
      <alignment horizontal="center" vertical="center" shrinkToFit="1"/>
    </xf>
    <xf numFmtId="0" fontId="25" fillId="26" borderId="50" xfId="0" applyNumberFormat="1" applyFont="1" applyFill="1" applyBorder="1" applyAlignment="1">
      <alignment horizontal="center" vertical="center" shrinkToFit="1"/>
    </xf>
    <xf numFmtId="0" fontId="26" fillId="0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5" borderId="48" xfId="19" applyFont="1" applyFill="1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23" fillId="24" borderId="70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4" borderId="54" xfId="0" applyFont="1" applyFill="1" applyBorder="1" applyAlignment="1">
      <alignment horizontal="center" vertical="center" shrinkToFit="1"/>
    </xf>
    <xf numFmtId="0" fontId="29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21" fillId="24" borderId="72" xfId="0" applyFont="1" applyFill="1" applyBorder="1" applyAlignment="1">
      <alignment vertical="center" textRotation="180" shrinkToFit="1"/>
    </xf>
    <xf numFmtId="0" fontId="21" fillId="27" borderId="39" xfId="0" applyFont="1" applyFill="1" applyBorder="1" applyAlignment="1">
      <alignment horizontal="center" vertical="center" shrinkToFit="1"/>
    </xf>
    <xf numFmtId="0" fontId="21" fillId="27" borderId="73" xfId="0" applyFont="1" applyFill="1" applyBorder="1" applyAlignment="1">
      <alignment horizontal="center" vertical="center" shrinkToFit="1"/>
    </xf>
    <xf numFmtId="0" fontId="21" fillId="24" borderId="70" xfId="0" applyFont="1" applyFill="1" applyBorder="1" applyAlignment="1">
      <alignment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0D9D"/>
      <color rgb="FFF35F9E"/>
      <color rgb="FFF793BE"/>
      <color rgb="FF126AD4"/>
      <color rgb="FFFF9900"/>
      <color rgb="FFFFCC00"/>
      <color rgb="FFFF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30</xdr:row>
      <xdr:rowOff>57150</xdr:rowOff>
    </xdr:from>
    <xdr:to>
      <xdr:col>7</xdr:col>
      <xdr:colOff>190500</xdr:colOff>
      <xdr:row>34</xdr:row>
      <xdr:rowOff>57149</xdr:rowOff>
    </xdr:to>
    <xdr:sp macro="" textlink="">
      <xdr:nvSpPr>
        <xdr:cNvPr id="2" name="WordArt 20"/>
        <xdr:cNvSpPr>
          <a:spLocks noChangeArrowheads="1" noChangeShapeType="1" noTextEdit="1"/>
        </xdr:cNvSpPr>
      </xdr:nvSpPr>
      <xdr:spPr bwMode="auto">
        <a:xfrm>
          <a:off x="200025" y="6267450"/>
          <a:ext cx="2710815" cy="82295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49831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>
    <xdr:from>
      <xdr:col>20</xdr:col>
      <xdr:colOff>286240</xdr:colOff>
      <xdr:row>9</xdr:row>
      <xdr:rowOff>226820</xdr:rowOff>
    </xdr:from>
    <xdr:to>
      <xdr:col>23</xdr:col>
      <xdr:colOff>2572</xdr:colOff>
      <xdr:row>11</xdr:row>
      <xdr:rowOff>187962</xdr:rowOff>
    </xdr:to>
    <xdr:pic>
      <xdr:nvPicPr>
        <xdr:cNvPr id="3" name="Picture 5" descr="技師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972">
          <a:off x="8058640" y="2093720"/>
          <a:ext cx="882192" cy="395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137160</xdr:colOff>
      <xdr:row>5</xdr:row>
      <xdr:rowOff>38100</xdr:rowOff>
    </xdr:from>
    <xdr:to>
      <xdr:col>23</xdr:col>
      <xdr:colOff>319992</xdr:colOff>
      <xdr:row>7</xdr:row>
      <xdr:rowOff>74296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9560" y="1104900"/>
          <a:ext cx="1348692" cy="447676"/>
        </a:xfrm>
        <a:prstGeom prst="rect">
          <a:avLst/>
        </a:prstGeom>
      </xdr:spPr>
    </xdr:pic>
    <xdr:clientData/>
  </xdr:twoCellAnchor>
  <xdr:twoCellAnchor editAs="oneCell">
    <xdr:from>
      <xdr:col>20</xdr:col>
      <xdr:colOff>114300</xdr:colOff>
      <xdr:row>2</xdr:row>
      <xdr:rowOff>129540</xdr:rowOff>
    </xdr:from>
    <xdr:to>
      <xdr:col>23</xdr:col>
      <xdr:colOff>290516</xdr:colOff>
      <xdr:row>4</xdr:row>
      <xdr:rowOff>114300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79120"/>
          <a:ext cx="1342076" cy="396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575;&#20013;1-2&#26376;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&#22846;/&#33756;&#21934;(&#23416;&#26657;&#23529;&#26680;)/109&#24180;1&#26376;/1-2&#21512;&#20341;/&#24179;&#21644;1-2&#26376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生"/>
      <sheetName val="菜單"/>
      <sheetName val="第1週明細"/>
      <sheetName val="第2週明細"/>
      <sheetName val="第3週明細"/>
      <sheetName val="2月第1週明細"/>
      <sheetName val="2月第2週明細"/>
    </sheetNames>
    <sheetDataSet>
      <sheetData sheetId="0"/>
      <sheetData sheetId="1"/>
      <sheetData sheetId="2">
        <row r="5">
          <cell r="V5">
            <v>96</v>
          </cell>
        </row>
        <row r="7">
          <cell r="V7">
            <v>27</v>
          </cell>
        </row>
        <row r="9">
          <cell r="V9">
            <v>33.6</v>
          </cell>
        </row>
        <row r="11">
          <cell r="V11">
            <v>761.4</v>
          </cell>
        </row>
        <row r="13">
          <cell r="V13">
            <v>114.5</v>
          </cell>
        </row>
        <row r="15">
          <cell r="V15">
            <v>25.5</v>
          </cell>
        </row>
        <row r="17">
          <cell r="V17">
            <v>33.4</v>
          </cell>
        </row>
        <row r="19">
          <cell r="V19">
            <v>821.1</v>
          </cell>
        </row>
        <row r="21">
          <cell r="V21">
            <v>106.5</v>
          </cell>
        </row>
        <row r="23">
          <cell r="V23">
            <v>25</v>
          </cell>
        </row>
        <row r="25">
          <cell r="V25">
            <v>30.1</v>
          </cell>
        </row>
        <row r="27">
          <cell r="V27">
            <v>771.4</v>
          </cell>
        </row>
        <row r="29">
          <cell r="V29">
            <v>99.5</v>
          </cell>
        </row>
        <row r="31">
          <cell r="V31">
            <v>28</v>
          </cell>
        </row>
        <row r="33">
          <cell r="V33">
            <v>34.800000000000004</v>
          </cell>
        </row>
        <row r="35">
          <cell r="V35">
            <v>789.2</v>
          </cell>
        </row>
        <row r="37">
          <cell r="V37">
            <v>106.69999999999999</v>
          </cell>
        </row>
        <row r="39">
          <cell r="V39">
            <v>29.4</v>
          </cell>
        </row>
        <row r="41">
          <cell r="V41">
            <v>34.4</v>
          </cell>
        </row>
        <row r="43">
          <cell r="V43">
            <v>828.99999999999989</v>
          </cell>
        </row>
      </sheetData>
      <sheetData sheetId="3">
        <row r="11">
          <cell r="V11">
            <v>780.3</v>
          </cell>
        </row>
        <row r="13">
          <cell r="V13">
            <v>92.5</v>
          </cell>
        </row>
        <row r="15">
          <cell r="V15">
            <v>27</v>
          </cell>
        </row>
        <row r="17">
          <cell r="V17">
            <v>33.299999999999997</v>
          </cell>
        </row>
        <row r="19">
          <cell r="V19">
            <v>746.2</v>
          </cell>
        </row>
        <row r="21">
          <cell r="V21">
            <v>112</v>
          </cell>
        </row>
        <row r="23">
          <cell r="V23">
            <v>26</v>
          </cell>
        </row>
        <row r="25">
          <cell r="V25">
            <v>33</v>
          </cell>
        </row>
        <row r="27">
          <cell r="V27">
            <v>814</v>
          </cell>
        </row>
        <row r="29">
          <cell r="V29">
            <v>96.5</v>
          </cell>
        </row>
        <row r="31">
          <cell r="V31">
            <v>27</v>
          </cell>
        </row>
        <row r="33">
          <cell r="V33">
            <v>33.099999999999994</v>
          </cell>
        </row>
        <row r="35">
          <cell r="V35">
            <v>761.4</v>
          </cell>
        </row>
        <row r="37">
          <cell r="V37">
            <v>98.5</v>
          </cell>
        </row>
        <row r="39">
          <cell r="V39">
            <v>25.5</v>
          </cell>
        </row>
        <row r="41">
          <cell r="V41">
            <v>31.2</v>
          </cell>
        </row>
        <row r="43">
          <cell r="V43">
            <v>748.3</v>
          </cell>
        </row>
      </sheetData>
      <sheetData sheetId="4">
        <row r="5">
          <cell r="V5">
            <v>91.5</v>
          </cell>
        </row>
        <row r="7">
          <cell r="V7">
            <v>29</v>
          </cell>
        </row>
        <row r="9">
          <cell r="V9">
            <v>32.299999999999997</v>
          </cell>
        </row>
        <row r="11">
          <cell r="V11">
            <v>756.2</v>
          </cell>
        </row>
        <row r="13">
          <cell r="V13">
            <v>100.5</v>
          </cell>
        </row>
        <row r="15">
          <cell r="V15">
            <v>25.5</v>
          </cell>
        </row>
        <row r="17">
          <cell r="V17">
            <v>31.4</v>
          </cell>
        </row>
        <row r="19">
          <cell r="V19">
            <v>757.1</v>
          </cell>
        </row>
        <row r="21">
          <cell r="V21">
            <v>107.5</v>
          </cell>
        </row>
        <row r="23">
          <cell r="V23">
            <v>25.5</v>
          </cell>
        </row>
        <row r="25">
          <cell r="V25">
            <v>32.5</v>
          </cell>
        </row>
        <row r="27">
          <cell r="V27">
            <v>789.5</v>
          </cell>
        </row>
      </sheetData>
      <sheetData sheetId="5">
        <row r="29">
          <cell r="V29">
            <v>98</v>
          </cell>
        </row>
        <row r="31">
          <cell r="V31">
            <v>28</v>
          </cell>
        </row>
        <row r="33">
          <cell r="V33">
            <v>33.4</v>
          </cell>
        </row>
        <row r="35">
          <cell r="V35">
            <v>777.6</v>
          </cell>
        </row>
        <row r="37">
          <cell r="V37">
            <v>90</v>
          </cell>
        </row>
        <row r="39">
          <cell r="V39">
            <v>28</v>
          </cell>
        </row>
        <row r="41">
          <cell r="V41">
            <v>33.5</v>
          </cell>
        </row>
        <row r="43">
          <cell r="V43">
            <v>746</v>
          </cell>
        </row>
        <row r="45">
          <cell r="V45">
            <v>102</v>
          </cell>
        </row>
        <row r="47">
          <cell r="V47">
            <v>26</v>
          </cell>
        </row>
        <row r="49">
          <cell r="V49">
            <v>32.299999999999997</v>
          </cell>
        </row>
        <row r="51">
          <cell r="V51">
            <v>771.2</v>
          </cell>
        </row>
      </sheetData>
      <sheetData sheetId="6">
        <row r="5">
          <cell r="V5">
            <v>93</v>
          </cell>
        </row>
        <row r="7">
          <cell r="V7">
            <v>25.5</v>
          </cell>
        </row>
        <row r="9">
          <cell r="V9">
            <v>30.6</v>
          </cell>
        </row>
        <row r="11">
          <cell r="V11">
            <v>723.9</v>
          </cell>
        </row>
        <row r="13">
          <cell r="V13">
            <v>103</v>
          </cell>
        </row>
        <row r="15">
          <cell r="V15">
            <v>25.5</v>
          </cell>
        </row>
        <row r="17">
          <cell r="V17">
            <v>31.9</v>
          </cell>
        </row>
        <row r="19">
          <cell r="V19">
            <v>769.1</v>
          </cell>
        </row>
        <row r="21">
          <cell r="V21">
            <v>113.5</v>
          </cell>
        </row>
        <row r="23">
          <cell r="V23">
            <v>25.5</v>
          </cell>
        </row>
        <row r="25">
          <cell r="V25">
            <v>33.299999999999997</v>
          </cell>
        </row>
        <row r="27">
          <cell r="V27">
            <v>816.7</v>
          </cell>
        </row>
        <row r="29">
          <cell r="V29">
            <v>104.5</v>
          </cell>
        </row>
        <row r="31">
          <cell r="V31">
            <v>26.5</v>
          </cell>
        </row>
        <row r="33">
          <cell r="V33">
            <v>32</v>
          </cell>
        </row>
        <row r="35">
          <cell r="V35">
            <v>784.5</v>
          </cell>
        </row>
        <row r="37">
          <cell r="V37">
            <v>93.5</v>
          </cell>
        </row>
        <row r="39">
          <cell r="V39">
            <v>25.5</v>
          </cell>
        </row>
        <row r="41">
          <cell r="V41">
            <v>30.7</v>
          </cell>
        </row>
        <row r="43">
          <cell r="V43">
            <v>726.3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生"/>
      <sheetName val="菜單"/>
      <sheetName val="1月-第1週明細"/>
      <sheetName val="1月-第2週明細"/>
      <sheetName val="1月-第3週明細"/>
      <sheetName val="1月-第4週明細"/>
      <sheetName val="2月-第1週明細"/>
      <sheetName val="2月-第2週明細"/>
      <sheetName val="2月-第3週明細"/>
    </sheetNames>
    <sheetDataSet>
      <sheetData sheetId="0" refreshError="1"/>
      <sheetData sheetId="1" refreshError="1">
        <row r="33">
          <cell r="E33" t="str">
            <v>深色蔬菜</v>
          </cell>
        </row>
        <row r="42">
          <cell r="I42" t="str">
            <v>深色蔬菜</v>
          </cell>
          <cell r="Q42" t="str">
            <v>深色蔬菜</v>
          </cell>
        </row>
        <row r="51">
          <cell r="A51" t="str">
            <v>深色蔬菜</v>
          </cell>
          <cell r="E51" t="str">
            <v>深色蔬菜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zoomScaleNormal="100" workbookViewId="0">
      <selection activeCell="E13" sqref="E13:H13"/>
    </sheetView>
  </sheetViews>
  <sheetFormatPr defaultColWidth="5.6640625" defaultRowHeight="13.5" customHeight="1"/>
  <cols>
    <col min="1" max="21" width="5.6640625" style="103" customWidth="1"/>
    <col min="22" max="16384" width="5.6640625" style="103"/>
  </cols>
  <sheetData>
    <row r="1" spans="1:24" ht="19.2" customHeight="1" thickBot="1">
      <c r="J1" s="103" t="s">
        <v>594</v>
      </c>
    </row>
    <row r="2" spans="1:24" ht="16.5" customHeight="1">
      <c r="A2" s="150" t="s">
        <v>346</v>
      </c>
      <c r="B2" s="151"/>
      <c r="C2" s="151"/>
      <c r="D2" s="152"/>
      <c r="E2" s="150" t="s">
        <v>347</v>
      </c>
      <c r="F2" s="151"/>
      <c r="G2" s="151"/>
      <c r="H2" s="152"/>
      <c r="I2" s="150" t="s">
        <v>348</v>
      </c>
      <c r="J2" s="151"/>
      <c r="K2" s="151"/>
      <c r="L2" s="152"/>
      <c r="M2" s="150" t="s">
        <v>349</v>
      </c>
      <c r="N2" s="151"/>
      <c r="O2" s="151"/>
      <c r="P2" s="152"/>
      <c r="Q2" s="150" t="s">
        <v>350</v>
      </c>
      <c r="R2" s="151"/>
      <c r="S2" s="151"/>
      <c r="T2" s="152"/>
      <c r="U2" s="172" t="s">
        <v>351</v>
      </c>
      <c r="V2" s="173"/>
      <c r="W2" s="173"/>
      <c r="X2" s="174"/>
    </row>
    <row r="3" spans="1:24" ht="16.5" customHeight="1">
      <c r="A3" s="144" t="s">
        <v>25</v>
      </c>
      <c r="B3" s="145"/>
      <c r="C3" s="145"/>
      <c r="D3" s="146"/>
      <c r="E3" s="144" t="s">
        <v>92</v>
      </c>
      <c r="F3" s="145"/>
      <c r="G3" s="145"/>
      <c r="H3" s="146"/>
      <c r="I3" s="144" t="s">
        <v>126</v>
      </c>
      <c r="J3" s="145"/>
      <c r="K3" s="145"/>
      <c r="L3" s="146"/>
      <c r="M3" s="144" t="s">
        <v>94</v>
      </c>
      <c r="N3" s="145"/>
      <c r="O3" s="145"/>
      <c r="P3" s="146"/>
      <c r="Q3" s="144" t="s">
        <v>125</v>
      </c>
      <c r="R3" s="145"/>
      <c r="S3" s="145"/>
      <c r="T3" s="146"/>
      <c r="U3" s="104"/>
      <c r="V3" s="105"/>
      <c r="W3" s="105"/>
      <c r="X3" s="106"/>
    </row>
    <row r="4" spans="1:24" ht="16.5" customHeight="1">
      <c r="A4" s="135" t="s">
        <v>158</v>
      </c>
      <c r="B4" s="136"/>
      <c r="C4" s="136"/>
      <c r="D4" s="137"/>
      <c r="E4" s="135" t="s">
        <v>136</v>
      </c>
      <c r="F4" s="136"/>
      <c r="G4" s="136"/>
      <c r="H4" s="137"/>
      <c r="I4" s="135" t="s">
        <v>138</v>
      </c>
      <c r="J4" s="136"/>
      <c r="K4" s="136"/>
      <c r="L4" s="137"/>
      <c r="M4" s="135" t="s">
        <v>139</v>
      </c>
      <c r="N4" s="136"/>
      <c r="O4" s="136"/>
      <c r="P4" s="137"/>
      <c r="Q4" s="135" t="s">
        <v>141</v>
      </c>
      <c r="R4" s="136"/>
      <c r="S4" s="136"/>
      <c r="T4" s="137"/>
      <c r="U4" s="107"/>
      <c r="V4" s="105"/>
      <c r="W4" s="105"/>
      <c r="X4" s="106"/>
    </row>
    <row r="5" spans="1:24" ht="16.5" customHeight="1">
      <c r="A5" s="135" t="s">
        <v>232</v>
      </c>
      <c r="B5" s="136"/>
      <c r="C5" s="136"/>
      <c r="D5" s="137"/>
      <c r="E5" s="135" t="s">
        <v>137</v>
      </c>
      <c r="F5" s="136"/>
      <c r="G5" s="136"/>
      <c r="H5" s="137"/>
      <c r="I5" s="135" t="s">
        <v>331</v>
      </c>
      <c r="J5" s="136"/>
      <c r="K5" s="136"/>
      <c r="L5" s="137"/>
      <c r="M5" s="135" t="s">
        <v>159</v>
      </c>
      <c r="N5" s="136"/>
      <c r="O5" s="136"/>
      <c r="P5" s="137"/>
      <c r="Q5" s="135" t="s">
        <v>165</v>
      </c>
      <c r="R5" s="136"/>
      <c r="S5" s="136"/>
      <c r="T5" s="137"/>
      <c r="U5" s="107"/>
      <c r="V5" s="105"/>
      <c r="W5" s="105"/>
      <c r="X5" s="106"/>
    </row>
    <row r="6" spans="1:24" ht="16.5" customHeight="1">
      <c r="A6" s="135" t="s">
        <v>135</v>
      </c>
      <c r="B6" s="136"/>
      <c r="C6" s="136"/>
      <c r="D6" s="137"/>
      <c r="E6" s="135" t="s">
        <v>150</v>
      </c>
      <c r="F6" s="136"/>
      <c r="G6" s="136"/>
      <c r="H6" s="137"/>
      <c r="I6" s="135" t="s">
        <v>332</v>
      </c>
      <c r="J6" s="136"/>
      <c r="K6" s="136"/>
      <c r="L6" s="137"/>
      <c r="M6" s="135" t="s">
        <v>140</v>
      </c>
      <c r="N6" s="136"/>
      <c r="O6" s="136"/>
      <c r="P6" s="137"/>
      <c r="Q6" s="135" t="s">
        <v>167</v>
      </c>
      <c r="R6" s="136"/>
      <c r="S6" s="136"/>
      <c r="T6" s="137"/>
      <c r="U6" s="107"/>
      <c r="V6" s="105"/>
      <c r="W6" s="105"/>
      <c r="X6" s="106"/>
    </row>
    <row r="7" spans="1:24" ht="16.5" customHeight="1">
      <c r="A7" s="135" t="s">
        <v>79</v>
      </c>
      <c r="B7" s="136"/>
      <c r="C7" s="136"/>
      <c r="D7" s="137"/>
      <c r="E7" s="135" t="s">
        <v>168</v>
      </c>
      <c r="F7" s="136"/>
      <c r="G7" s="136"/>
      <c r="H7" s="137"/>
      <c r="I7" s="135" t="s">
        <v>79</v>
      </c>
      <c r="J7" s="136"/>
      <c r="K7" s="136"/>
      <c r="L7" s="137"/>
      <c r="M7" s="135" t="s">
        <v>168</v>
      </c>
      <c r="N7" s="136"/>
      <c r="O7" s="136"/>
      <c r="P7" s="137"/>
      <c r="Q7" s="135" t="s">
        <v>79</v>
      </c>
      <c r="R7" s="136"/>
      <c r="S7" s="136"/>
      <c r="T7" s="137"/>
      <c r="U7" s="107"/>
      <c r="V7" s="105"/>
      <c r="W7" s="105"/>
      <c r="X7" s="106"/>
    </row>
    <row r="8" spans="1:24" ht="16.5" customHeight="1">
      <c r="A8" s="141" t="s">
        <v>166</v>
      </c>
      <c r="B8" s="142"/>
      <c r="C8" s="142"/>
      <c r="D8" s="143"/>
      <c r="E8" s="141" t="s">
        <v>329</v>
      </c>
      <c r="F8" s="142"/>
      <c r="G8" s="142"/>
      <c r="H8" s="143"/>
      <c r="I8" s="141" t="s">
        <v>164</v>
      </c>
      <c r="J8" s="142"/>
      <c r="K8" s="142"/>
      <c r="L8" s="143"/>
      <c r="M8" s="141" t="s">
        <v>132</v>
      </c>
      <c r="N8" s="142"/>
      <c r="O8" s="142"/>
      <c r="P8" s="143"/>
      <c r="Q8" s="141" t="s">
        <v>127</v>
      </c>
      <c r="R8" s="142"/>
      <c r="S8" s="142"/>
      <c r="T8" s="143"/>
      <c r="U8" s="107"/>
      <c r="V8" s="105"/>
      <c r="W8" s="105"/>
      <c r="X8" s="106"/>
    </row>
    <row r="9" spans="1:24" ht="16.5" customHeight="1">
      <c r="A9" s="123" t="s">
        <v>352</v>
      </c>
      <c r="B9" s="124">
        <f>[1]第1週明細!V11</f>
        <v>761.4</v>
      </c>
      <c r="C9" s="124" t="s">
        <v>353</v>
      </c>
      <c r="D9" s="125">
        <f>[1]第1週明細!V7</f>
        <v>27</v>
      </c>
      <c r="E9" s="123" t="s">
        <v>352</v>
      </c>
      <c r="F9" s="124">
        <f>[1]第1週明細!V19</f>
        <v>821.1</v>
      </c>
      <c r="G9" s="124" t="s">
        <v>353</v>
      </c>
      <c r="H9" s="125">
        <f>[1]第1週明細!V15</f>
        <v>25.5</v>
      </c>
      <c r="I9" s="123" t="s">
        <v>352</v>
      </c>
      <c r="J9" s="124">
        <f>[1]第1週明細!V27</f>
        <v>771.4</v>
      </c>
      <c r="K9" s="124" t="s">
        <v>353</v>
      </c>
      <c r="L9" s="125">
        <f>[1]第1週明細!V23</f>
        <v>25</v>
      </c>
      <c r="M9" s="123" t="s">
        <v>354</v>
      </c>
      <c r="N9" s="124">
        <f>[1]第1週明細!V35</f>
        <v>789.2</v>
      </c>
      <c r="O9" s="124" t="s">
        <v>353</v>
      </c>
      <c r="P9" s="125">
        <f>[1]第1週明細!V31</f>
        <v>28</v>
      </c>
      <c r="Q9" s="123" t="s">
        <v>352</v>
      </c>
      <c r="R9" s="124">
        <f>[1]第1週明細!V43</f>
        <v>828.99999999999989</v>
      </c>
      <c r="S9" s="124" t="s">
        <v>353</v>
      </c>
      <c r="T9" s="125">
        <f>[1]第1週明細!V39</f>
        <v>29.4</v>
      </c>
      <c r="U9" s="153" t="s">
        <v>355</v>
      </c>
      <c r="V9" s="154"/>
      <c r="W9" s="154"/>
      <c r="X9" s="155"/>
    </row>
    <row r="10" spans="1:24" ht="16.5" customHeight="1" thickBot="1">
      <c r="A10" s="126" t="s">
        <v>356</v>
      </c>
      <c r="B10" s="127">
        <f>[1]第1週明細!V5</f>
        <v>96</v>
      </c>
      <c r="C10" s="127" t="s">
        <v>357</v>
      </c>
      <c r="D10" s="128">
        <f>[1]第1週明細!V9</f>
        <v>33.6</v>
      </c>
      <c r="E10" s="126" t="s">
        <v>356</v>
      </c>
      <c r="F10" s="127">
        <f>[1]第1週明細!V13</f>
        <v>114.5</v>
      </c>
      <c r="G10" s="127" t="s">
        <v>358</v>
      </c>
      <c r="H10" s="128">
        <f>[1]第1週明細!V17</f>
        <v>33.4</v>
      </c>
      <c r="I10" s="126" t="s">
        <v>359</v>
      </c>
      <c r="J10" s="127">
        <f>[1]第1週明細!V21</f>
        <v>106.5</v>
      </c>
      <c r="K10" s="127" t="s">
        <v>360</v>
      </c>
      <c r="L10" s="128">
        <f>[1]第1週明細!V25</f>
        <v>30.1</v>
      </c>
      <c r="M10" s="126" t="s">
        <v>361</v>
      </c>
      <c r="N10" s="127">
        <f>[1]第1週明細!V29</f>
        <v>99.5</v>
      </c>
      <c r="O10" s="127" t="s">
        <v>12</v>
      </c>
      <c r="P10" s="128">
        <f>[1]第1週明細!V33</f>
        <v>34.800000000000004</v>
      </c>
      <c r="Q10" s="126" t="s">
        <v>14</v>
      </c>
      <c r="R10" s="127">
        <f>[1]第1週明細!V37</f>
        <v>106.69999999999999</v>
      </c>
      <c r="S10" s="127" t="s">
        <v>12</v>
      </c>
      <c r="T10" s="128">
        <f>[1]第1週明細!V41</f>
        <v>34.4</v>
      </c>
      <c r="U10" s="107"/>
      <c r="V10" s="105"/>
      <c r="W10" s="105"/>
      <c r="X10" s="106"/>
    </row>
    <row r="11" spans="1:24" ht="16.5" customHeight="1">
      <c r="A11" s="160" t="s">
        <v>362</v>
      </c>
      <c r="B11" s="161"/>
      <c r="C11" s="161"/>
      <c r="D11" s="162"/>
      <c r="E11" s="160" t="s">
        <v>89</v>
      </c>
      <c r="F11" s="161"/>
      <c r="G11" s="161"/>
      <c r="H11" s="162"/>
      <c r="I11" s="160" t="s">
        <v>90</v>
      </c>
      <c r="J11" s="161"/>
      <c r="K11" s="161"/>
      <c r="L11" s="162"/>
      <c r="M11" s="160" t="s">
        <v>97</v>
      </c>
      <c r="N11" s="161"/>
      <c r="O11" s="161"/>
      <c r="P11" s="162"/>
      <c r="Q11" s="160" t="s">
        <v>91</v>
      </c>
      <c r="R11" s="161"/>
      <c r="S11" s="161"/>
      <c r="T11" s="162"/>
      <c r="U11" s="107"/>
      <c r="V11" s="105"/>
      <c r="W11" s="105"/>
      <c r="X11" s="106"/>
    </row>
    <row r="12" spans="1:24" ht="16.5" customHeight="1">
      <c r="A12" s="144" t="s">
        <v>25</v>
      </c>
      <c r="B12" s="145"/>
      <c r="C12" s="145"/>
      <c r="D12" s="146"/>
      <c r="E12" s="144" t="s">
        <v>95</v>
      </c>
      <c r="F12" s="145"/>
      <c r="G12" s="145"/>
      <c r="H12" s="146"/>
      <c r="I12" s="144" t="s">
        <v>131</v>
      </c>
      <c r="J12" s="145"/>
      <c r="K12" s="145"/>
      <c r="L12" s="146"/>
      <c r="M12" s="144" t="s">
        <v>93</v>
      </c>
      <c r="N12" s="145"/>
      <c r="O12" s="145"/>
      <c r="P12" s="146"/>
      <c r="Q12" s="144" t="s">
        <v>125</v>
      </c>
      <c r="R12" s="145"/>
      <c r="S12" s="145"/>
      <c r="T12" s="146"/>
      <c r="U12" s="107"/>
      <c r="V12" s="105"/>
      <c r="W12" s="105"/>
      <c r="X12" s="106"/>
    </row>
    <row r="13" spans="1:24" ht="16.5" customHeight="1">
      <c r="A13" s="135" t="s">
        <v>142</v>
      </c>
      <c r="B13" s="136"/>
      <c r="C13" s="136"/>
      <c r="D13" s="137"/>
      <c r="E13" s="135" t="s">
        <v>161</v>
      </c>
      <c r="F13" s="136"/>
      <c r="G13" s="136"/>
      <c r="H13" s="137"/>
      <c r="I13" s="135" t="s">
        <v>327</v>
      </c>
      <c r="J13" s="136"/>
      <c r="K13" s="136"/>
      <c r="L13" s="137"/>
      <c r="M13" s="135" t="s">
        <v>145</v>
      </c>
      <c r="N13" s="136"/>
      <c r="O13" s="136"/>
      <c r="P13" s="137"/>
      <c r="Q13" s="135" t="s">
        <v>148</v>
      </c>
      <c r="R13" s="136"/>
      <c r="S13" s="136"/>
      <c r="T13" s="137"/>
      <c r="U13" s="107"/>
      <c r="V13" s="105"/>
      <c r="W13" s="105"/>
      <c r="X13" s="106"/>
    </row>
    <row r="14" spans="1:24" ht="16.5" customHeight="1">
      <c r="A14" s="135" t="s">
        <v>143</v>
      </c>
      <c r="B14" s="136"/>
      <c r="C14" s="136"/>
      <c r="D14" s="137"/>
      <c r="E14" s="135" t="s">
        <v>144</v>
      </c>
      <c r="F14" s="136"/>
      <c r="G14" s="136"/>
      <c r="H14" s="137"/>
      <c r="I14" s="135" t="s">
        <v>333</v>
      </c>
      <c r="J14" s="136"/>
      <c r="K14" s="136"/>
      <c r="L14" s="136"/>
      <c r="M14" s="135" t="s">
        <v>146</v>
      </c>
      <c r="N14" s="136"/>
      <c r="O14" s="136"/>
      <c r="P14" s="137"/>
      <c r="Q14" s="138" t="s">
        <v>149</v>
      </c>
      <c r="R14" s="139"/>
      <c r="S14" s="139"/>
      <c r="T14" s="140"/>
      <c r="U14" s="153" t="s">
        <v>363</v>
      </c>
      <c r="V14" s="154"/>
      <c r="W14" s="154"/>
      <c r="X14" s="155"/>
    </row>
    <row r="15" spans="1:24" ht="16.5" customHeight="1">
      <c r="A15" s="135" t="s">
        <v>160</v>
      </c>
      <c r="B15" s="136"/>
      <c r="C15" s="136"/>
      <c r="D15" s="137"/>
      <c r="E15" s="135" t="s">
        <v>320</v>
      </c>
      <c r="F15" s="136"/>
      <c r="G15" s="136"/>
      <c r="H15" s="137"/>
      <c r="I15" s="135" t="s">
        <v>334</v>
      </c>
      <c r="J15" s="136"/>
      <c r="K15" s="136"/>
      <c r="L15" s="137"/>
      <c r="M15" s="135" t="s">
        <v>147</v>
      </c>
      <c r="N15" s="136"/>
      <c r="O15" s="136"/>
      <c r="P15" s="137"/>
      <c r="Q15" s="135" t="s">
        <v>335</v>
      </c>
      <c r="R15" s="136"/>
      <c r="S15" s="136"/>
      <c r="T15" s="137"/>
      <c r="U15" s="107"/>
      <c r="V15" s="105"/>
      <c r="W15" s="105"/>
      <c r="X15" s="106"/>
    </row>
    <row r="16" spans="1:24" ht="16.5" customHeight="1">
      <c r="A16" s="135" t="s">
        <v>168</v>
      </c>
      <c r="B16" s="136"/>
      <c r="C16" s="136"/>
      <c r="D16" s="137"/>
      <c r="E16" s="135" t="s">
        <v>168</v>
      </c>
      <c r="F16" s="136"/>
      <c r="G16" s="136"/>
      <c r="H16" s="137"/>
      <c r="I16" s="135" t="s">
        <v>79</v>
      </c>
      <c r="J16" s="136"/>
      <c r="K16" s="136"/>
      <c r="L16" s="137"/>
      <c r="M16" s="135" t="s">
        <v>79</v>
      </c>
      <c r="N16" s="136"/>
      <c r="O16" s="136"/>
      <c r="P16" s="137"/>
      <c r="Q16" s="135" t="s">
        <v>79</v>
      </c>
      <c r="R16" s="136"/>
      <c r="S16" s="136"/>
      <c r="T16" s="137"/>
      <c r="U16" s="107"/>
      <c r="V16" s="105"/>
      <c r="W16" s="105"/>
      <c r="X16" s="106"/>
    </row>
    <row r="17" spans="1:27" ht="16.5" customHeight="1">
      <c r="A17" s="141" t="s">
        <v>128</v>
      </c>
      <c r="B17" s="142"/>
      <c r="C17" s="142"/>
      <c r="D17" s="143"/>
      <c r="E17" s="141" t="s">
        <v>325</v>
      </c>
      <c r="F17" s="142"/>
      <c r="G17" s="142"/>
      <c r="H17" s="142"/>
      <c r="I17" s="141" t="s">
        <v>129</v>
      </c>
      <c r="J17" s="142"/>
      <c r="K17" s="142"/>
      <c r="L17" s="142"/>
      <c r="M17" s="141" t="s">
        <v>133</v>
      </c>
      <c r="N17" s="142"/>
      <c r="O17" s="142"/>
      <c r="P17" s="143"/>
      <c r="Q17" s="141" t="s">
        <v>162</v>
      </c>
      <c r="R17" s="142"/>
      <c r="S17" s="142"/>
      <c r="T17" s="142"/>
      <c r="U17" s="107"/>
      <c r="V17" s="105"/>
      <c r="W17" s="105"/>
      <c r="X17" s="106"/>
    </row>
    <row r="18" spans="1:27" ht="16.5" customHeight="1">
      <c r="A18" s="101" t="s">
        <v>352</v>
      </c>
      <c r="B18" s="108">
        <f>[1]第2週明細!V11</f>
        <v>780.3</v>
      </c>
      <c r="C18" s="108" t="s">
        <v>353</v>
      </c>
      <c r="D18" s="109">
        <f>[1]第2週明細!V15</f>
        <v>27</v>
      </c>
      <c r="E18" s="101" t="s">
        <v>352</v>
      </c>
      <c r="F18" s="108">
        <f>[1]第2週明細!V19</f>
        <v>746.2</v>
      </c>
      <c r="G18" s="108" t="s">
        <v>353</v>
      </c>
      <c r="H18" s="109">
        <f>[1]第2週明細!V15</f>
        <v>27</v>
      </c>
      <c r="I18" s="101" t="s">
        <v>354</v>
      </c>
      <c r="J18" s="108">
        <f>[1]第2週明細!V27</f>
        <v>814</v>
      </c>
      <c r="K18" s="108" t="s">
        <v>353</v>
      </c>
      <c r="L18" s="109">
        <f>[1]第2週明細!V23</f>
        <v>26</v>
      </c>
      <c r="M18" s="101" t="s">
        <v>352</v>
      </c>
      <c r="N18" s="108">
        <f>[1]第2週明細!V35</f>
        <v>761.4</v>
      </c>
      <c r="O18" s="108" t="s">
        <v>353</v>
      </c>
      <c r="P18" s="109">
        <f>[1]第2週明細!V31</f>
        <v>27</v>
      </c>
      <c r="Q18" s="101" t="s">
        <v>354</v>
      </c>
      <c r="R18" s="108">
        <f>[1]第2週明細!V43</f>
        <v>748.3</v>
      </c>
      <c r="S18" s="108" t="s">
        <v>353</v>
      </c>
      <c r="T18" s="109">
        <f>[1]第2週明細!V39</f>
        <v>25.5</v>
      </c>
      <c r="U18" s="107"/>
      <c r="V18" s="105"/>
      <c r="W18" s="105"/>
      <c r="X18" s="106"/>
    </row>
    <row r="19" spans="1:27" ht="16.5" customHeight="1" thickBot="1">
      <c r="A19" s="88" t="s">
        <v>356</v>
      </c>
      <c r="B19" s="110">
        <f>[1]第2週明細!V13</f>
        <v>92.5</v>
      </c>
      <c r="C19" s="110" t="s">
        <v>357</v>
      </c>
      <c r="D19" s="111">
        <f>[1]第2週明細!V17</f>
        <v>33.299999999999997</v>
      </c>
      <c r="E19" s="88" t="s">
        <v>364</v>
      </c>
      <c r="F19" s="110">
        <f>[1]第2週明細!V13</f>
        <v>92.5</v>
      </c>
      <c r="G19" s="110" t="s">
        <v>12</v>
      </c>
      <c r="H19" s="111">
        <f>[1]第2週明細!V17</f>
        <v>33.299999999999997</v>
      </c>
      <c r="I19" s="88" t="s">
        <v>365</v>
      </c>
      <c r="J19" s="110">
        <f>[1]第2週明細!V21</f>
        <v>112</v>
      </c>
      <c r="K19" s="110" t="s">
        <v>366</v>
      </c>
      <c r="L19" s="111">
        <f>[1]第2週明細!V25</f>
        <v>33</v>
      </c>
      <c r="M19" s="88" t="s">
        <v>365</v>
      </c>
      <c r="N19" s="110">
        <f>[1]第2週明細!V29</f>
        <v>96.5</v>
      </c>
      <c r="O19" s="110" t="s">
        <v>366</v>
      </c>
      <c r="P19" s="111">
        <f>[1]第2週明細!V33</f>
        <v>33.099999999999994</v>
      </c>
      <c r="Q19" s="88" t="s">
        <v>365</v>
      </c>
      <c r="R19" s="110">
        <f>[1]第2週明細!V37</f>
        <v>98.5</v>
      </c>
      <c r="S19" s="110" t="s">
        <v>366</v>
      </c>
      <c r="T19" s="111">
        <f>[1]第2週明細!V41</f>
        <v>31.2</v>
      </c>
      <c r="U19" s="107"/>
      <c r="V19" s="105"/>
      <c r="W19" s="105"/>
      <c r="X19" s="106"/>
    </row>
    <row r="20" spans="1:27" ht="16.5" customHeight="1">
      <c r="A20" s="160" t="s">
        <v>367</v>
      </c>
      <c r="B20" s="161"/>
      <c r="C20" s="161"/>
      <c r="D20" s="162"/>
      <c r="E20" s="160" t="s">
        <v>368</v>
      </c>
      <c r="F20" s="161"/>
      <c r="G20" s="161"/>
      <c r="H20" s="162"/>
      <c r="I20" s="160" t="s">
        <v>369</v>
      </c>
      <c r="J20" s="161"/>
      <c r="K20" s="161"/>
      <c r="L20" s="162"/>
      <c r="M20" s="163" t="s">
        <v>370</v>
      </c>
      <c r="N20" s="164"/>
      <c r="O20" s="164"/>
      <c r="P20" s="164"/>
      <c r="Q20" s="164"/>
      <c r="R20" s="164"/>
      <c r="S20" s="164"/>
      <c r="T20" s="165"/>
      <c r="U20" s="153" t="s">
        <v>371</v>
      </c>
      <c r="V20" s="154"/>
      <c r="W20" s="154"/>
      <c r="X20" s="155"/>
    </row>
    <row r="21" spans="1:27" ht="16.5" customHeight="1">
      <c r="A21" s="144" t="s">
        <v>25</v>
      </c>
      <c r="B21" s="145"/>
      <c r="C21" s="145"/>
      <c r="D21" s="146"/>
      <c r="E21" s="144" t="s">
        <v>96</v>
      </c>
      <c r="F21" s="145"/>
      <c r="G21" s="145"/>
      <c r="H21" s="146"/>
      <c r="I21" s="144" t="s">
        <v>155</v>
      </c>
      <c r="J21" s="145"/>
      <c r="K21" s="145"/>
      <c r="L21" s="146"/>
      <c r="M21" s="166"/>
      <c r="N21" s="167"/>
      <c r="O21" s="167"/>
      <c r="P21" s="167"/>
      <c r="Q21" s="167"/>
      <c r="R21" s="167"/>
      <c r="S21" s="167"/>
      <c r="T21" s="168"/>
      <c r="U21" s="107"/>
      <c r="V21" s="105"/>
      <c r="W21" s="105"/>
      <c r="X21" s="106"/>
    </row>
    <row r="22" spans="1:27" ht="16.5" customHeight="1">
      <c r="A22" s="135" t="s">
        <v>330</v>
      </c>
      <c r="B22" s="136"/>
      <c r="C22" s="136"/>
      <c r="D22" s="137"/>
      <c r="E22" s="135" t="s">
        <v>152</v>
      </c>
      <c r="F22" s="136"/>
      <c r="G22" s="136"/>
      <c r="H22" s="137"/>
      <c r="I22" s="135" t="s">
        <v>156</v>
      </c>
      <c r="J22" s="136"/>
      <c r="K22" s="136"/>
      <c r="L22" s="137"/>
      <c r="M22" s="166"/>
      <c r="N22" s="167"/>
      <c r="O22" s="167"/>
      <c r="P22" s="167"/>
      <c r="Q22" s="167"/>
      <c r="R22" s="167"/>
      <c r="S22" s="167"/>
      <c r="T22" s="168"/>
      <c r="U22" s="107"/>
      <c r="V22" s="105"/>
      <c r="W22" s="105"/>
      <c r="X22" s="106"/>
    </row>
    <row r="23" spans="1:27" ht="16.5" customHeight="1">
      <c r="A23" s="135" t="s">
        <v>151</v>
      </c>
      <c r="B23" s="136"/>
      <c r="C23" s="136"/>
      <c r="D23" s="137"/>
      <c r="E23" s="135" t="s">
        <v>153</v>
      </c>
      <c r="F23" s="136"/>
      <c r="G23" s="136"/>
      <c r="H23" s="137"/>
      <c r="I23" s="135" t="s">
        <v>157</v>
      </c>
      <c r="J23" s="136"/>
      <c r="K23" s="136"/>
      <c r="L23" s="137"/>
      <c r="M23" s="166"/>
      <c r="N23" s="167"/>
      <c r="O23" s="167"/>
      <c r="P23" s="167"/>
      <c r="Q23" s="167"/>
      <c r="R23" s="167"/>
      <c r="S23" s="167"/>
      <c r="T23" s="168"/>
      <c r="U23" s="107"/>
      <c r="V23" s="105"/>
      <c r="W23" s="105"/>
      <c r="X23" s="106"/>
    </row>
    <row r="24" spans="1:27" ht="16.5" customHeight="1">
      <c r="A24" s="135" t="s">
        <v>326</v>
      </c>
      <c r="B24" s="136"/>
      <c r="C24" s="136"/>
      <c r="D24" s="137"/>
      <c r="E24" s="135" t="s">
        <v>154</v>
      </c>
      <c r="F24" s="136"/>
      <c r="G24" s="136"/>
      <c r="H24" s="137"/>
      <c r="I24" s="135" t="s">
        <v>163</v>
      </c>
      <c r="J24" s="136"/>
      <c r="K24" s="136"/>
      <c r="L24" s="137"/>
      <c r="M24" s="166"/>
      <c r="N24" s="167"/>
      <c r="O24" s="167"/>
      <c r="P24" s="167"/>
      <c r="Q24" s="167"/>
      <c r="R24" s="167"/>
      <c r="S24" s="167"/>
      <c r="T24" s="168"/>
      <c r="U24" s="107"/>
      <c r="V24" s="105"/>
      <c r="W24" s="105"/>
      <c r="X24" s="106"/>
    </row>
    <row r="25" spans="1:27" ht="16.5" customHeight="1">
      <c r="A25" s="135" t="s">
        <v>98</v>
      </c>
      <c r="B25" s="136"/>
      <c r="C25" s="136"/>
      <c r="D25" s="137"/>
      <c r="E25" s="135" t="s">
        <v>98</v>
      </c>
      <c r="F25" s="136"/>
      <c r="G25" s="136"/>
      <c r="H25" s="137"/>
      <c r="I25" s="135" t="s">
        <v>98</v>
      </c>
      <c r="J25" s="136"/>
      <c r="K25" s="136"/>
      <c r="L25" s="137"/>
      <c r="M25" s="166"/>
      <c r="N25" s="167"/>
      <c r="O25" s="167"/>
      <c r="P25" s="167"/>
      <c r="Q25" s="167"/>
      <c r="R25" s="167"/>
      <c r="S25" s="167"/>
      <c r="T25" s="168"/>
      <c r="U25" s="107"/>
      <c r="V25" s="105"/>
      <c r="W25" s="105"/>
      <c r="X25" s="106"/>
    </row>
    <row r="26" spans="1:27" ht="16.5" customHeight="1">
      <c r="A26" s="141" t="s">
        <v>134</v>
      </c>
      <c r="B26" s="142"/>
      <c r="C26" s="142"/>
      <c r="D26" s="143"/>
      <c r="E26" s="141" t="s">
        <v>328</v>
      </c>
      <c r="F26" s="142"/>
      <c r="G26" s="142"/>
      <c r="H26" s="143"/>
      <c r="I26" s="141" t="s">
        <v>130</v>
      </c>
      <c r="J26" s="142"/>
      <c r="K26" s="142"/>
      <c r="L26" s="143"/>
      <c r="M26" s="166"/>
      <c r="N26" s="167"/>
      <c r="O26" s="167"/>
      <c r="P26" s="167"/>
      <c r="Q26" s="167"/>
      <c r="R26" s="167"/>
      <c r="S26" s="167"/>
      <c r="T26" s="168"/>
      <c r="U26" s="153" t="s">
        <v>372</v>
      </c>
      <c r="V26" s="154"/>
      <c r="W26" s="154"/>
      <c r="X26" s="155"/>
    </row>
    <row r="27" spans="1:27" ht="16.5" customHeight="1">
      <c r="A27" s="101" t="s">
        <v>352</v>
      </c>
      <c r="B27" s="108">
        <f>[1]第3週明細!V11</f>
        <v>756.2</v>
      </c>
      <c r="C27" s="108" t="s">
        <v>373</v>
      </c>
      <c r="D27" s="109">
        <f>[1]第3週明細!V7</f>
        <v>29</v>
      </c>
      <c r="E27" s="101" t="s">
        <v>352</v>
      </c>
      <c r="F27" s="108">
        <f>[1]第3週明細!V19</f>
        <v>757.1</v>
      </c>
      <c r="G27" s="108" t="s">
        <v>374</v>
      </c>
      <c r="H27" s="109">
        <f>[1]第3週明細!V15</f>
        <v>25.5</v>
      </c>
      <c r="I27" s="101" t="s">
        <v>354</v>
      </c>
      <c r="J27" s="108">
        <f>[1]第3週明細!V27</f>
        <v>789.5</v>
      </c>
      <c r="K27" s="108" t="s">
        <v>375</v>
      </c>
      <c r="L27" s="109">
        <f>[1]第3週明細!V23</f>
        <v>25.5</v>
      </c>
      <c r="M27" s="166"/>
      <c r="N27" s="167"/>
      <c r="O27" s="167"/>
      <c r="P27" s="167"/>
      <c r="Q27" s="167"/>
      <c r="R27" s="167"/>
      <c r="S27" s="167"/>
      <c r="T27" s="168"/>
      <c r="U27" s="107"/>
      <c r="V27" s="105"/>
      <c r="W27" s="105"/>
      <c r="X27" s="106"/>
    </row>
    <row r="28" spans="1:27" ht="16.5" customHeight="1" thickBot="1">
      <c r="A28" s="88" t="s">
        <v>376</v>
      </c>
      <c r="B28" s="110">
        <f>[1]第3週明細!V5</f>
        <v>91.5</v>
      </c>
      <c r="C28" s="110" t="s">
        <v>377</v>
      </c>
      <c r="D28" s="111">
        <f>[1]第3週明細!V9</f>
        <v>32.299999999999997</v>
      </c>
      <c r="E28" s="88" t="s">
        <v>378</v>
      </c>
      <c r="F28" s="110">
        <f>[1]第3週明細!V13</f>
        <v>100.5</v>
      </c>
      <c r="G28" s="110" t="s">
        <v>377</v>
      </c>
      <c r="H28" s="111">
        <f>[1]第3週明細!V17</f>
        <v>31.4</v>
      </c>
      <c r="I28" s="88" t="s">
        <v>379</v>
      </c>
      <c r="J28" s="110">
        <f>[1]第3週明細!V21</f>
        <v>107.5</v>
      </c>
      <c r="K28" s="110" t="s">
        <v>380</v>
      </c>
      <c r="L28" s="111">
        <f>[1]第3週明細!V25</f>
        <v>32.5</v>
      </c>
      <c r="M28" s="169"/>
      <c r="N28" s="170"/>
      <c r="O28" s="170"/>
      <c r="P28" s="170"/>
      <c r="Q28" s="170"/>
      <c r="R28" s="170"/>
      <c r="S28" s="170"/>
      <c r="T28" s="171"/>
      <c r="U28" s="107"/>
      <c r="V28" s="105"/>
      <c r="W28" s="105"/>
      <c r="X28" s="106"/>
    </row>
    <row r="29" spans="1:27" ht="16.5" customHeight="1">
      <c r="A29" s="156"/>
      <c r="B29" s="156"/>
      <c r="C29" s="156"/>
      <c r="D29" s="156"/>
      <c r="E29" s="157"/>
      <c r="F29" s="157"/>
      <c r="G29" s="157"/>
      <c r="H29" s="157"/>
      <c r="I29" s="150" t="s">
        <v>381</v>
      </c>
      <c r="J29" s="151"/>
      <c r="K29" s="151"/>
      <c r="L29" s="152"/>
      <c r="M29" s="150" t="s">
        <v>382</v>
      </c>
      <c r="N29" s="151"/>
      <c r="O29" s="151"/>
      <c r="P29" s="152"/>
      <c r="Q29" s="158" t="s">
        <v>383</v>
      </c>
      <c r="R29" s="159"/>
      <c r="S29" s="159"/>
      <c r="T29" s="159"/>
      <c r="U29" s="107"/>
      <c r="V29" s="105"/>
      <c r="W29" s="105"/>
      <c r="X29" s="106"/>
    </row>
    <row r="30" spans="1:27" ht="16.5" customHeight="1">
      <c r="A30" s="157"/>
      <c r="B30" s="157"/>
      <c r="C30" s="157"/>
      <c r="D30" s="157"/>
      <c r="E30" s="157"/>
      <c r="F30" s="157"/>
      <c r="G30" s="157"/>
      <c r="H30" s="157"/>
      <c r="I30" s="144" t="s">
        <v>443</v>
      </c>
      <c r="J30" s="145"/>
      <c r="K30" s="145"/>
      <c r="L30" s="146"/>
      <c r="M30" s="144" t="s">
        <v>464</v>
      </c>
      <c r="N30" s="145"/>
      <c r="O30" s="145"/>
      <c r="P30" s="146"/>
      <c r="Q30" s="144" t="s">
        <v>464</v>
      </c>
      <c r="R30" s="145"/>
      <c r="S30" s="145"/>
      <c r="T30" s="146"/>
      <c r="U30" s="107"/>
      <c r="V30" s="105"/>
      <c r="W30" s="105"/>
      <c r="X30" s="106"/>
    </row>
    <row r="31" spans="1:27" ht="16.5" customHeight="1">
      <c r="A31" s="157"/>
      <c r="B31" s="157"/>
      <c r="C31" s="157"/>
      <c r="D31" s="157"/>
      <c r="E31" s="157"/>
      <c r="F31" s="157"/>
      <c r="G31" s="157"/>
      <c r="H31" s="157"/>
      <c r="I31" s="135" t="s">
        <v>577</v>
      </c>
      <c r="J31" s="136"/>
      <c r="K31" s="136"/>
      <c r="L31" s="137"/>
      <c r="M31" s="135" t="s">
        <v>465</v>
      </c>
      <c r="N31" s="136"/>
      <c r="O31" s="136"/>
      <c r="P31" s="137"/>
      <c r="Q31" s="135" t="s">
        <v>489</v>
      </c>
      <c r="R31" s="136"/>
      <c r="S31" s="136"/>
      <c r="T31" s="137"/>
      <c r="U31" s="107"/>
      <c r="V31" s="105"/>
      <c r="W31" s="105"/>
      <c r="X31" s="106"/>
    </row>
    <row r="32" spans="1:27" ht="16.5" customHeight="1">
      <c r="A32" s="157"/>
      <c r="B32" s="157"/>
      <c r="C32" s="157"/>
      <c r="D32" s="157"/>
      <c r="E32" s="157"/>
      <c r="F32" s="157"/>
      <c r="G32" s="157"/>
      <c r="H32" s="157"/>
      <c r="I32" s="135" t="s">
        <v>578</v>
      </c>
      <c r="J32" s="136"/>
      <c r="K32" s="136"/>
      <c r="L32" s="137"/>
      <c r="M32" s="135" t="s">
        <v>466</v>
      </c>
      <c r="N32" s="136"/>
      <c r="O32" s="136"/>
      <c r="P32" s="137"/>
      <c r="Q32" s="135" t="s">
        <v>579</v>
      </c>
      <c r="R32" s="136"/>
      <c r="S32" s="136"/>
      <c r="T32" s="137"/>
      <c r="U32" s="153" t="s">
        <v>384</v>
      </c>
      <c r="V32" s="154"/>
      <c r="W32" s="154"/>
      <c r="X32" s="155"/>
      <c r="AA32" s="129"/>
    </row>
    <row r="33" spans="1:28" ht="16.5" customHeight="1">
      <c r="A33" s="157"/>
      <c r="B33" s="157"/>
      <c r="C33" s="157"/>
      <c r="D33" s="157"/>
      <c r="E33" s="157"/>
      <c r="F33" s="157"/>
      <c r="G33" s="157"/>
      <c r="H33" s="157"/>
      <c r="I33" s="135" t="s">
        <v>580</v>
      </c>
      <c r="J33" s="136"/>
      <c r="K33" s="136"/>
      <c r="L33" s="137"/>
      <c r="M33" s="135" t="s">
        <v>581</v>
      </c>
      <c r="N33" s="136"/>
      <c r="O33" s="136"/>
      <c r="P33" s="137"/>
      <c r="Q33" s="135" t="s">
        <v>582</v>
      </c>
      <c r="R33" s="136"/>
      <c r="S33" s="136"/>
      <c r="T33" s="137"/>
      <c r="U33" s="107"/>
      <c r="V33" s="105"/>
      <c r="W33" s="105"/>
      <c r="X33" s="106"/>
    </row>
    <row r="34" spans="1:28" ht="16.5" customHeight="1">
      <c r="A34" s="157"/>
      <c r="B34" s="157"/>
      <c r="C34" s="157"/>
      <c r="D34" s="157"/>
      <c r="E34" s="157"/>
      <c r="F34" s="157"/>
      <c r="G34" s="157"/>
      <c r="H34" s="157"/>
      <c r="I34" s="135" t="s">
        <v>534</v>
      </c>
      <c r="J34" s="136"/>
      <c r="K34" s="136"/>
      <c r="L34" s="137"/>
      <c r="M34" s="135" t="s">
        <v>534</v>
      </c>
      <c r="N34" s="136"/>
      <c r="O34" s="136"/>
      <c r="P34" s="137"/>
      <c r="Q34" s="135" t="s">
        <v>534</v>
      </c>
      <c r="R34" s="136"/>
      <c r="S34" s="136"/>
      <c r="T34" s="137"/>
      <c r="U34" s="107"/>
      <c r="V34" s="105"/>
      <c r="W34" s="105"/>
      <c r="X34" s="106"/>
    </row>
    <row r="35" spans="1:28" ht="16.5" customHeight="1">
      <c r="A35" s="157"/>
      <c r="B35" s="157"/>
      <c r="C35" s="157"/>
      <c r="D35" s="157"/>
      <c r="E35" s="157"/>
      <c r="F35" s="157"/>
      <c r="G35" s="157"/>
      <c r="H35" s="157"/>
      <c r="I35" s="141" t="s">
        <v>450</v>
      </c>
      <c r="J35" s="142"/>
      <c r="K35" s="142"/>
      <c r="L35" s="143"/>
      <c r="M35" s="141" t="s">
        <v>583</v>
      </c>
      <c r="N35" s="142"/>
      <c r="O35" s="142"/>
      <c r="P35" s="143"/>
      <c r="Q35" s="141" t="s">
        <v>584</v>
      </c>
      <c r="R35" s="142"/>
      <c r="S35" s="142"/>
      <c r="T35" s="143"/>
      <c r="U35" s="112"/>
      <c r="V35" s="113"/>
      <c r="W35" s="113"/>
      <c r="X35" s="114"/>
    </row>
    <row r="36" spans="1:28" ht="16.5" customHeight="1">
      <c r="A36" s="157"/>
      <c r="B36" s="157"/>
      <c r="C36" s="157"/>
      <c r="D36" s="157"/>
      <c r="E36" s="157"/>
      <c r="F36" s="157"/>
      <c r="G36" s="157"/>
      <c r="H36" s="157"/>
      <c r="I36" s="101" t="s">
        <v>385</v>
      </c>
      <c r="J36" s="108">
        <f>'[1]2月第1週明細'!V35</f>
        <v>777.6</v>
      </c>
      <c r="K36" s="108" t="s">
        <v>386</v>
      </c>
      <c r="L36" s="109">
        <f>'[1]2月第1週明細'!V31</f>
        <v>28</v>
      </c>
      <c r="M36" s="101" t="s">
        <v>15</v>
      </c>
      <c r="N36" s="108">
        <f>'[1]2月第1週明細'!V43</f>
        <v>746</v>
      </c>
      <c r="O36" s="108" t="s">
        <v>387</v>
      </c>
      <c r="P36" s="109">
        <f>'[1]2月第1週明細'!V39</f>
        <v>28</v>
      </c>
      <c r="Q36" s="101" t="s">
        <v>388</v>
      </c>
      <c r="R36" s="108">
        <f>'[1]2月第1週明細'!V51</f>
        <v>771.2</v>
      </c>
      <c r="S36" s="108" t="s">
        <v>387</v>
      </c>
      <c r="T36" s="109">
        <f>'[1]2月第1週明細'!V47</f>
        <v>26</v>
      </c>
      <c r="U36" s="121"/>
      <c r="V36" s="119"/>
      <c r="W36" s="119"/>
      <c r="X36" s="120"/>
    </row>
    <row r="37" spans="1:28" ht="16.5" customHeight="1" thickBot="1">
      <c r="A37" s="157"/>
      <c r="B37" s="157"/>
      <c r="C37" s="157"/>
      <c r="D37" s="157"/>
      <c r="E37" s="157"/>
      <c r="F37" s="157"/>
      <c r="G37" s="157"/>
      <c r="H37" s="157"/>
      <c r="I37" s="88" t="s">
        <v>389</v>
      </c>
      <c r="J37" s="110">
        <f>'[1]2月第1週明細'!V29</f>
        <v>98</v>
      </c>
      <c r="K37" s="110" t="s">
        <v>390</v>
      </c>
      <c r="L37" s="111">
        <f>'[1]2月第1週明細'!V33</f>
        <v>33.4</v>
      </c>
      <c r="M37" s="88" t="s">
        <v>389</v>
      </c>
      <c r="N37" s="110">
        <f>'[1]2月第1週明細'!V37</f>
        <v>90</v>
      </c>
      <c r="O37" s="110" t="s">
        <v>390</v>
      </c>
      <c r="P37" s="111">
        <f>'[1]2月第1週明細'!V41</f>
        <v>33.5</v>
      </c>
      <c r="Q37" s="88" t="s">
        <v>389</v>
      </c>
      <c r="R37" s="110">
        <f>'[1]2月第1週明細'!V45</f>
        <v>102</v>
      </c>
      <c r="S37" s="110" t="s">
        <v>390</v>
      </c>
      <c r="T37" s="111">
        <f>'[1]2月第1週明細'!V49</f>
        <v>32.299999999999997</v>
      </c>
      <c r="U37" s="147"/>
      <c r="V37" s="148"/>
      <c r="W37" s="148"/>
      <c r="X37" s="149"/>
    </row>
    <row r="38" spans="1:28" ht="16.5" customHeight="1">
      <c r="A38" s="150" t="s">
        <v>391</v>
      </c>
      <c r="B38" s="151"/>
      <c r="C38" s="151"/>
      <c r="D38" s="152"/>
      <c r="E38" s="150" t="s">
        <v>392</v>
      </c>
      <c r="F38" s="151"/>
      <c r="G38" s="151"/>
      <c r="H38" s="152"/>
      <c r="I38" s="150" t="s">
        <v>393</v>
      </c>
      <c r="J38" s="151"/>
      <c r="K38" s="151"/>
      <c r="L38" s="151"/>
      <c r="M38" s="150" t="s">
        <v>394</v>
      </c>
      <c r="N38" s="151"/>
      <c r="O38" s="151"/>
      <c r="P38" s="152"/>
      <c r="Q38" s="150" t="s">
        <v>395</v>
      </c>
      <c r="R38" s="151"/>
      <c r="S38" s="151"/>
      <c r="T38" s="152"/>
    </row>
    <row r="39" spans="1:28" ht="16.5" customHeight="1">
      <c r="A39" s="144" t="s">
        <v>464</v>
      </c>
      <c r="B39" s="145"/>
      <c r="C39" s="145"/>
      <c r="D39" s="145"/>
      <c r="E39" s="144" t="s">
        <v>519</v>
      </c>
      <c r="F39" s="145"/>
      <c r="G39" s="145"/>
      <c r="H39" s="146"/>
      <c r="I39" s="144" t="s">
        <v>530</v>
      </c>
      <c r="J39" s="145"/>
      <c r="K39" s="145"/>
      <c r="L39" s="145"/>
      <c r="M39" s="144" t="s">
        <v>585</v>
      </c>
      <c r="N39" s="145"/>
      <c r="O39" s="145"/>
      <c r="P39" s="146"/>
      <c r="Q39" s="144" t="s">
        <v>464</v>
      </c>
      <c r="R39" s="145"/>
      <c r="S39" s="145"/>
      <c r="T39" s="146"/>
    </row>
    <row r="40" spans="1:28" ht="16.5" customHeight="1">
      <c r="A40" s="135" t="s">
        <v>508</v>
      </c>
      <c r="B40" s="136"/>
      <c r="C40" s="136"/>
      <c r="D40" s="137"/>
      <c r="E40" s="135" t="s">
        <v>520</v>
      </c>
      <c r="F40" s="136"/>
      <c r="G40" s="136"/>
      <c r="H40" s="137"/>
      <c r="I40" s="135" t="s">
        <v>531</v>
      </c>
      <c r="J40" s="136"/>
      <c r="K40" s="136"/>
      <c r="L40" s="136"/>
      <c r="M40" s="135" t="s">
        <v>586</v>
      </c>
      <c r="N40" s="136"/>
      <c r="O40" s="136"/>
      <c r="P40" s="136"/>
      <c r="Q40" s="135" t="s">
        <v>571</v>
      </c>
      <c r="R40" s="136"/>
      <c r="S40" s="136"/>
      <c r="T40" s="136"/>
      <c r="U40" s="107"/>
    </row>
    <row r="41" spans="1:28" ht="16.5" customHeight="1">
      <c r="A41" s="135" t="s">
        <v>509</v>
      </c>
      <c r="B41" s="136"/>
      <c r="C41" s="136"/>
      <c r="D41" s="137"/>
      <c r="E41" s="135" t="s">
        <v>587</v>
      </c>
      <c r="F41" s="136"/>
      <c r="G41" s="136"/>
      <c r="H41" s="137"/>
      <c r="I41" s="135" t="s">
        <v>588</v>
      </c>
      <c r="J41" s="136"/>
      <c r="K41" s="136"/>
      <c r="L41" s="136"/>
      <c r="M41" s="135" t="s">
        <v>589</v>
      </c>
      <c r="N41" s="136"/>
      <c r="O41" s="136"/>
      <c r="P41" s="137"/>
      <c r="Q41" s="135" t="s">
        <v>572</v>
      </c>
      <c r="R41" s="136"/>
      <c r="S41" s="136"/>
      <c r="T41" s="136"/>
      <c r="U41" s="107"/>
    </row>
    <row r="42" spans="1:28" ht="16.5" customHeight="1">
      <c r="A42" s="135" t="s">
        <v>590</v>
      </c>
      <c r="B42" s="136"/>
      <c r="C42" s="136"/>
      <c r="D42" s="137"/>
      <c r="E42" s="135" t="s">
        <v>522</v>
      </c>
      <c r="F42" s="136"/>
      <c r="G42" s="136"/>
      <c r="H42" s="137"/>
      <c r="I42" s="135" t="s">
        <v>533</v>
      </c>
      <c r="J42" s="136"/>
      <c r="K42" s="136"/>
      <c r="L42" s="136"/>
      <c r="M42" s="135" t="s">
        <v>591</v>
      </c>
      <c r="N42" s="136"/>
      <c r="O42" s="136"/>
      <c r="P42" s="137"/>
      <c r="Q42" s="135" t="s">
        <v>573</v>
      </c>
      <c r="R42" s="136"/>
      <c r="S42" s="136"/>
      <c r="T42" s="136"/>
      <c r="U42" s="107"/>
      <c r="Z42" s="129"/>
    </row>
    <row r="43" spans="1:28" ht="16.5" customHeight="1">
      <c r="A43" s="135" t="s">
        <v>534</v>
      </c>
      <c r="B43" s="136"/>
      <c r="C43" s="136"/>
      <c r="D43" s="137"/>
      <c r="E43" s="135" t="s">
        <v>534</v>
      </c>
      <c r="F43" s="136"/>
      <c r="G43" s="136"/>
      <c r="H43" s="137"/>
      <c r="I43" s="135" t="s">
        <v>534</v>
      </c>
      <c r="J43" s="136"/>
      <c r="K43" s="136"/>
      <c r="L43" s="137"/>
      <c r="M43" s="135" t="s">
        <v>534</v>
      </c>
      <c r="N43" s="136"/>
      <c r="O43" s="136"/>
      <c r="P43" s="137"/>
      <c r="Q43" s="135" t="s">
        <v>534</v>
      </c>
      <c r="R43" s="136"/>
      <c r="S43" s="136"/>
      <c r="T43" s="137"/>
      <c r="W43" s="105"/>
      <c r="X43" s="105"/>
      <c r="AB43" s="130"/>
    </row>
    <row r="44" spans="1:28" ht="16.5" customHeight="1">
      <c r="A44" s="141" t="s">
        <v>512</v>
      </c>
      <c r="B44" s="142"/>
      <c r="C44" s="142"/>
      <c r="D44" s="143"/>
      <c r="E44" s="141" t="s">
        <v>592</v>
      </c>
      <c r="F44" s="142"/>
      <c r="G44" s="142"/>
      <c r="H44" s="143"/>
      <c r="I44" s="141" t="s">
        <v>535</v>
      </c>
      <c r="J44" s="142"/>
      <c r="K44" s="142"/>
      <c r="L44" s="143"/>
      <c r="M44" s="141" t="s">
        <v>593</v>
      </c>
      <c r="N44" s="142"/>
      <c r="O44" s="142"/>
      <c r="P44" s="143"/>
      <c r="Q44" s="141" t="s">
        <v>574</v>
      </c>
      <c r="R44" s="142"/>
      <c r="S44" s="142"/>
      <c r="T44" s="143"/>
    </row>
    <row r="45" spans="1:28" ht="16.5" customHeight="1">
      <c r="A45" s="101" t="s">
        <v>388</v>
      </c>
      <c r="B45" s="108">
        <f>'[1]2月第2週明細'!V11</f>
        <v>723.9</v>
      </c>
      <c r="C45" s="108" t="s">
        <v>387</v>
      </c>
      <c r="D45" s="109">
        <f>'[1]2月第2週明細'!V7</f>
        <v>25.5</v>
      </c>
      <c r="E45" s="101" t="s">
        <v>388</v>
      </c>
      <c r="F45" s="108">
        <f>'[1]2月第2週明細'!V19</f>
        <v>769.1</v>
      </c>
      <c r="G45" s="108" t="s">
        <v>387</v>
      </c>
      <c r="H45" s="109">
        <f>'[1]2月第2週明細'!V15</f>
        <v>25.5</v>
      </c>
      <c r="I45" s="101" t="s">
        <v>388</v>
      </c>
      <c r="J45" s="108">
        <f>'[1]2月第2週明細'!V27</f>
        <v>816.7</v>
      </c>
      <c r="K45" s="108" t="s">
        <v>387</v>
      </c>
      <c r="L45" s="109">
        <f>'[1]2月第2週明細'!V23</f>
        <v>25.5</v>
      </c>
      <c r="M45" s="101" t="s">
        <v>388</v>
      </c>
      <c r="N45" s="108">
        <f>'[1]2月第2週明細'!V35</f>
        <v>784.5</v>
      </c>
      <c r="O45" s="108" t="s">
        <v>387</v>
      </c>
      <c r="P45" s="109">
        <f>'[1]2月第2週明細'!V31</f>
        <v>26.5</v>
      </c>
      <c r="Q45" s="101" t="s">
        <v>388</v>
      </c>
      <c r="R45" s="108">
        <f>'[1]2月第2週明細'!V43</f>
        <v>726.3</v>
      </c>
      <c r="S45" s="108" t="s">
        <v>387</v>
      </c>
      <c r="T45" s="109">
        <f>'[1]2月第2週明細'!V39</f>
        <v>25.5</v>
      </c>
      <c r="U45" s="107"/>
    </row>
    <row r="46" spans="1:28" ht="16.5" customHeight="1" thickBot="1">
      <c r="A46" s="88" t="s">
        <v>389</v>
      </c>
      <c r="B46" s="110">
        <f>'[1]2月第2週明細'!V5</f>
        <v>93</v>
      </c>
      <c r="C46" s="110" t="s">
        <v>390</v>
      </c>
      <c r="D46" s="111">
        <f>'[1]2月第2週明細'!V9</f>
        <v>30.6</v>
      </c>
      <c r="E46" s="88" t="s">
        <v>389</v>
      </c>
      <c r="F46" s="110">
        <f>'[1]2月第2週明細'!V13</f>
        <v>103</v>
      </c>
      <c r="G46" s="110" t="s">
        <v>390</v>
      </c>
      <c r="H46" s="111">
        <f>'[1]2月第2週明細'!V17</f>
        <v>31.9</v>
      </c>
      <c r="I46" s="88" t="s">
        <v>389</v>
      </c>
      <c r="J46" s="110">
        <f>'[1]2月第2週明細'!V21</f>
        <v>113.5</v>
      </c>
      <c r="K46" s="110" t="s">
        <v>390</v>
      </c>
      <c r="L46" s="111">
        <f>'[1]2月第2週明細'!V25</f>
        <v>33.299999999999997</v>
      </c>
      <c r="M46" s="88" t="s">
        <v>389</v>
      </c>
      <c r="N46" s="110">
        <f>'[1]2月第2週明細'!V29</f>
        <v>104.5</v>
      </c>
      <c r="O46" s="110" t="s">
        <v>390</v>
      </c>
      <c r="P46" s="111">
        <f>'[1]2月第2週明細'!V33</f>
        <v>32</v>
      </c>
      <c r="Q46" s="88" t="s">
        <v>389</v>
      </c>
      <c r="R46" s="110">
        <f>'[1]2月第2週明細'!V37</f>
        <v>93.5</v>
      </c>
      <c r="S46" s="110" t="s">
        <v>390</v>
      </c>
      <c r="T46" s="111">
        <f>'[1]2月第2週明細'!V41</f>
        <v>30.7</v>
      </c>
    </row>
    <row r="47" spans="1:28" ht="16.5" customHeight="1">
      <c r="A47" s="131" t="s">
        <v>396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05"/>
      <c r="W47" s="105"/>
      <c r="Y47" s="105"/>
    </row>
    <row r="48" spans="1:28" ht="16.5" customHeight="1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05"/>
      <c r="Y48" s="105"/>
    </row>
    <row r="49" spans="21:25" ht="13.5" customHeight="1">
      <c r="U49" s="105"/>
      <c r="Y49" s="105"/>
    </row>
  </sheetData>
  <mergeCells count="157">
    <mergeCell ref="A2:D2"/>
    <mergeCell ref="E2:H2"/>
    <mergeCell ref="I2:L2"/>
    <mergeCell ref="M2:P2"/>
    <mergeCell ref="Q2:T2"/>
    <mergeCell ref="U2:X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U9:X9"/>
    <mergeCell ref="A11:D11"/>
    <mergeCell ref="E11:H11"/>
    <mergeCell ref="I11:L11"/>
    <mergeCell ref="M11:P11"/>
    <mergeCell ref="Q11:T11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4:D14"/>
    <mergeCell ref="E14:H14"/>
    <mergeCell ref="I14:L14"/>
    <mergeCell ref="M14:P14"/>
    <mergeCell ref="Q14:T14"/>
    <mergeCell ref="U14:X14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T28"/>
    <mergeCell ref="A23:D23"/>
    <mergeCell ref="E23:H23"/>
    <mergeCell ref="I23:L23"/>
    <mergeCell ref="A24:D24"/>
    <mergeCell ref="E24:H24"/>
    <mergeCell ref="I24:L24"/>
    <mergeCell ref="A25:D25"/>
    <mergeCell ref="E25:H25"/>
    <mergeCell ref="I25:L25"/>
    <mergeCell ref="U20:X20"/>
    <mergeCell ref="A21:D21"/>
    <mergeCell ref="E21:H21"/>
    <mergeCell ref="I21:L21"/>
    <mergeCell ref="A22:D22"/>
    <mergeCell ref="E22:H22"/>
    <mergeCell ref="I22:L22"/>
    <mergeCell ref="A26:D26"/>
    <mergeCell ref="E26:H26"/>
    <mergeCell ref="I26:L26"/>
    <mergeCell ref="U26:X26"/>
    <mergeCell ref="A29:H37"/>
    <mergeCell ref="I29:L29"/>
    <mergeCell ref="M29:P29"/>
    <mergeCell ref="Q29:T29"/>
    <mergeCell ref="I30:L30"/>
    <mergeCell ref="M30:P30"/>
    <mergeCell ref="U32:X32"/>
    <mergeCell ref="I33:L33"/>
    <mergeCell ref="M33:P33"/>
    <mergeCell ref="Q33:T33"/>
    <mergeCell ref="I34:L34"/>
    <mergeCell ref="M34:P34"/>
    <mergeCell ref="Q34:T34"/>
    <mergeCell ref="Q30:T30"/>
    <mergeCell ref="I31:L31"/>
    <mergeCell ref="M31:P31"/>
    <mergeCell ref="Q31:T31"/>
    <mergeCell ref="I32:L32"/>
    <mergeCell ref="M32:P32"/>
    <mergeCell ref="Q32:T32"/>
    <mergeCell ref="I35:L35"/>
    <mergeCell ref="M35:P35"/>
    <mergeCell ref="Q35:T35"/>
    <mergeCell ref="U37:X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7:T48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Normal="100" workbookViewId="0">
      <selection activeCell="M13" sqref="M13"/>
    </sheetView>
  </sheetViews>
  <sheetFormatPr defaultColWidth="9" defaultRowHeight="13.5" customHeight="1"/>
  <cols>
    <col min="1" max="1" width="3.77734375" style="37" customWidth="1"/>
    <col min="2" max="2" width="0" style="9" hidden="1" customWidth="1"/>
    <col min="3" max="3" width="10.88671875" style="9" customWidth="1"/>
    <col min="4" max="4" width="3.77734375" style="38" customWidth="1"/>
    <col min="5" max="5" width="3.77734375" style="37" customWidth="1"/>
    <col min="6" max="6" width="10.88671875" style="9" customWidth="1"/>
    <col min="7" max="7" width="3.77734375" style="38" customWidth="1"/>
    <col min="8" max="8" width="3.77734375" style="37" customWidth="1"/>
    <col min="9" max="9" width="10.88671875" style="9" customWidth="1"/>
    <col min="10" max="10" width="3.77734375" style="38" customWidth="1"/>
    <col min="11" max="11" width="3.77734375" style="37" customWidth="1"/>
    <col min="12" max="12" width="10.88671875" style="9" customWidth="1"/>
    <col min="13" max="13" width="3.77734375" style="38" customWidth="1"/>
    <col min="14" max="14" width="3.77734375" style="37" customWidth="1"/>
    <col min="15" max="15" width="10.88671875" style="9" customWidth="1"/>
    <col min="16" max="16" width="3.77734375" style="38" customWidth="1"/>
    <col min="17" max="17" width="3.77734375" style="37" customWidth="1"/>
    <col min="18" max="18" width="10.88671875" style="9" customWidth="1"/>
    <col min="19" max="19" width="3.77734375" style="38" customWidth="1"/>
    <col min="20" max="20" width="3.77734375" style="37" customWidth="1"/>
    <col min="21" max="21" width="3.77734375" style="9" customWidth="1"/>
    <col min="22" max="22" width="8.33203125" style="39" customWidth="1"/>
    <col min="23" max="23" width="8.33203125" style="40" customWidth="1"/>
    <col min="24" max="24" width="4.109375" style="38" customWidth="1"/>
    <col min="25" max="25" width="6" style="2" hidden="1" customWidth="1"/>
    <col min="26" max="26" width="5.44140625" style="3" hidden="1" customWidth="1"/>
    <col min="27" max="27" width="7.77734375" style="2" hidden="1" customWidth="1"/>
    <col min="28" max="28" width="8" style="2" hidden="1" customWidth="1"/>
    <col min="29" max="29" width="7.88671875" style="2" hidden="1" customWidth="1"/>
    <col min="30" max="30" width="7.44140625" style="2" hidden="1" customWidth="1"/>
    <col min="31" max="16384" width="9" style="9"/>
  </cols>
  <sheetData>
    <row r="1" spans="1:30" s="2" customFormat="1" ht="18.75" customHeight="1">
      <c r="A1" s="186" t="s">
        <v>341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40</v>
      </c>
      <c r="B3" s="44" t="s">
        <v>0</v>
      </c>
      <c r="C3" s="45" t="s">
        <v>1</v>
      </c>
      <c r="D3" s="46" t="s">
        <v>24</v>
      </c>
      <c r="E3" s="47" t="s">
        <v>23</v>
      </c>
      <c r="F3" s="45" t="s">
        <v>2</v>
      </c>
      <c r="G3" s="45" t="s">
        <v>24</v>
      </c>
      <c r="H3" s="45" t="s">
        <v>23</v>
      </c>
      <c r="I3" s="45" t="s">
        <v>3</v>
      </c>
      <c r="J3" s="45" t="s">
        <v>24</v>
      </c>
      <c r="K3" s="45" t="s">
        <v>23</v>
      </c>
      <c r="L3" s="45" t="s">
        <v>3</v>
      </c>
      <c r="M3" s="45" t="s">
        <v>24</v>
      </c>
      <c r="N3" s="45" t="s">
        <v>23</v>
      </c>
      <c r="O3" s="45" t="s">
        <v>3</v>
      </c>
      <c r="P3" s="45" t="s">
        <v>24</v>
      </c>
      <c r="Q3" s="45" t="s">
        <v>23</v>
      </c>
      <c r="R3" s="46" t="s">
        <v>4</v>
      </c>
      <c r="S3" s="45" t="s">
        <v>24</v>
      </c>
      <c r="T3" s="45" t="s">
        <v>23</v>
      </c>
      <c r="U3" s="45" t="s">
        <v>43</v>
      </c>
      <c r="V3" s="48" t="s">
        <v>5</v>
      </c>
      <c r="W3" s="45" t="s">
        <v>44</v>
      </c>
      <c r="X3" s="49" t="s">
        <v>45</v>
      </c>
      <c r="Y3" s="3"/>
    </row>
    <row r="4" spans="1:30" ht="13.5" customHeight="1">
      <c r="A4" s="22">
        <v>1</v>
      </c>
      <c r="B4" s="176"/>
      <c r="C4" s="65" t="s">
        <v>25</v>
      </c>
      <c r="D4" s="66" t="s">
        <v>47</v>
      </c>
      <c r="E4" s="67"/>
      <c r="F4" s="68" t="s">
        <v>169</v>
      </c>
      <c r="G4" s="65" t="s">
        <v>100</v>
      </c>
      <c r="H4" s="68"/>
      <c r="I4" s="65" t="s">
        <v>170</v>
      </c>
      <c r="J4" s="65" t="s">
        <v>171</v>
      </c>
      <c r="K4" s="65"/>
      <c r="L4" s="65" t="s">
        <v>172</v>
      </c>
      <c r="M4" s="65" t="s">
        <v>173</v>
      </c>
      <c r="N4" s="65"/>
      <c r="O4" s="65" t="s">
        <v>101</v>
      </c>
      <c r="P4" s="65" t="s">
        <v>49</v>
      </c>
      <c r="Q4" s="65"/>
      <c r="R4" s="68" t="s">
        <v>174</v>
      </c>
      <c r="S4" s="68" t="s">
        <v>48</v>
      </c>
      <c r="T4" s="68"/>
      <c r="U4" s="179" t="s">
        <v>50</v>
      </c>
      <c r="V4" s="50" t="s">
        <v>6</v>
      </c>
      <c r="W4" s="51" t="s">
        <v>51</v>
      </c>
      <c r="X4" s="52">
        <v>5.9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7"/>
      <c r="C5" s="10" t="s">
        <v>35</v>
      </c>
      <c r="D5" s="11"/>
      <c r="E5" s="12">
        <v>110</v>
      </c>
      <c r="F5" s="10" t="s">
        <v>30</v>
      </c>
      <c r="G5" s="13"/>
      <c r="H5" s="13">
        <v>60</v>
      </c>
      <c r="I5" s="10" t="s">
        <v>226</v>
      </c>
      <c r="J5" s="13" t="s">
        <v>227</v>
      </c>
      <c r="K5" s="13">
        <v>30</v>
      </c>
      <c r="L5" s="10" t="s">
        <v>233</v>
      </c>
      <c r="M5" s="13"/>
      <c r="N5" s="13">
        <v>35</v>
      </c>
      <c r="O5" s="10" t="str">
        <f>O4</f>
        <v>深色蔬菜</v>
      </c>
      <c r="P5" s="10"/>
      <c r="Q5" s="10">
        <v>100</v>
      </c>
      <c r="R5" s="82" t="s">
        <v>235</v>
      </c>
      <c r="S5" s="83"/>
      <c r="T5" s="13">
        <v>30</v>
      </c>
      <c r="U5" s="180"/>
      <c r="V5" s="53">
        <f>X4*15+X6*5</f>
        <v>96</v>
      </c>
      <c r="W5" s="26" t="s">
        <v>52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4</v>
      </c>
      <c r="B6" s="177"/>
      <c r="C6" s="10"/>
      <c r="D6" s="13"/>
      <c r="E6" s="13"/>
      <c r="F6" s="10"/>
      <c r="G6" s="17"/>
      <c r="H6" s="13"/>
      <c r="I6" s="10" t="s">
        <v>228</v>
      </c>
      <c r="J6" s="13"/>
      <c r="K6" s="13">
        <v>15</v>
      </c>
      <c r="L6" s="10" t="s">
        <v>234</v>
      </c>
      <c r="M6" s="13"/>
      <c r="N6" s="13">
        <v>5</v>
      </c>
      <c r="O6" s="10"/>
      <c r="P6" s="10"/>
      <c r="Q6" s="10"/>
      <c r="R6" s="10" t="s">
        <v>236</v>
      </c>
      <c r="S6" s="83"/>
      <c r="T6" s="13">
        <v>5</v>
      </c>
      <c r="U6" s="180"/>
      <c r="V6" s="55" t="s">
        <v>8</v>
      </c>
      <c r="W6" s="26" t="s">
        <v>53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7"/>
      <c r="C7" s="10"/>
      <c r="D7" s="86"/>
      <c r="E7" s="61"/>
      <c r="F7" s="10"/>
      <c r="G7" s="17"/>
      <c r="H7" s="13"/>
      <c r="I7" s="10" t="s">
        <v>229</v>
      </c>
      <c r="J7" s="13"/>
      <c r="K7" s="13">
        <v>10</v>
      </c>
      <c r="L7" s="10"/>
      <c r="M7" s="115"/>
      <c r="N7" s="13"/>
      <c r="O7" s="10"/>
      <c r="P7" s="17"/>
      <c r="Q7" s="10"/>
      <c r="R7" s="10"/>
      <c r="S7" s="83"/>
      <c r="T7" s="13"/>
      <c r="U7" s="180"/>
      <c r="V7" s="53">
        <f>X5*5+X7*5</f>
        <v>27</v>
      </c>
      <c r="W7" s="26" t="s">
        <v>54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82" t="s">
        <v>55</v>
      </c>
      <c r="B8" s="177"/>
      <c r="C8" s="17"/>
      <c r="D8" s="20"/>
      <c r="E8" s="12"/>
      <c r="F8" s="10"/>
      <c r="G8" s="17"/>
      <c r="H8" s="13"/>
      <c r="I8" s="10" t="s">
        <v>230</v>
      </c>
      <c r="J8" s="13" t="s">
        <v>231</v>
      </c>
      <c r="K8" s="13">
        <v>2</v>
      </c>
      <c r="L8" s="10"/>
      <c r="M8" s="115"/>
      <c r="N8" s="13"/>
      <c r="O8" s="10"/>
      <c r="P8" s="17"/>
      <c r="Q8" s="10"/>
      <c r="R8" s="10"/>
      <c r="S8" s="83"/>
      <c r="T8" s="13"/>
      <c r="U8" s="180"/>
      <c r="V8" s="55" t="s">
        <v>10</v>
      </c>
      <c r="W8" s="26" t="s">
        <v>56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83"/>
      <c r="B9" s="178"/>
      <c r="C9" s="17"/>
      <c r="D9" s="20"/>
      <c r="E9" s="12"/>
      <c r="F9" s="10"/>
      <c r="G9" s="17"/>
      <c r="H9" s="13"/>
      <c r="I9" s="10"/>
      <c r="J9" s="117"/>
      <c r="K9" s="13"/>
      <c r="L9" s="10"/>
      <c r="M9" s="115"/>
      <c r="N9" s="13"/>
      <c r="O9" s="10"/>
      <c r="P9" s="17"/>
      <c r="Q9" s="10"/>
      <c r="R9" s="10"/>
      <c r="S9" s="83"/>
      <c r="T9" s="13"/>
      <c r="U9" s="180"/>
      <c r="V9" s="53">
        <f>X4*2+X5*7+X6</f>
        <v>33.6</v>
      </c>
      <c r="W9" s="56" t="s">
        <v>57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58</v>
      </c>
      <c r="B10" s="19"/>
      <c r="C10" s="17"/>
      <c r="D10" s="20"/>
      <c r="E10" s="12"/>
      <c r="F10" s="10"/>
      <c r="G10" s="17"/>
      <c r="H10" s="13"/>
      <c r="I10" s="10"/>
      <c r="J10" s="117"/>
      <c r="K10" s="10"/>
      <c r="L10" s="10"/>
      <c r="M10" s="115"/>
      <c r="N10" s="13"/>
      <c r="O10" s="10"/>
      <c r="P10" s="17"/>
      <c r="Q10" s="10"/>
      <c r="R10" s="10"/>
      <c r="S10" s="17"/>
      <c r="T10" s="13"/>
      <c r="U10" s="180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17"/>
      <c r="D11" s="20"/>
      <c r="E11" s="12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85"/>
      <c r="V11" s="58">
        <f>V5*4+V7*9+V9*4</f>
        <v>761.4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</v>
      </c>
      <c r="B12" s="178"/>
      <c r="C12" s="65" t="s">
        <v>102</v>
      </c>
      <c r="D12" s="65" t="s">
        <v>82</v>
      </c>
      <c r="E12" s="65"/>
      <c r="F12" s="68" t="s">
        <v>175</v>
      </c>
      <c r="G12" s="65" t="s">
        <v>176</v>
      </c>
      <c r="H12" s="68"/>
      <c r="I12" s="65" t="s">
        <v>177</v>
      </c>
      <c r="J12" s="65" t="s">
        <v>83</v>
      </c>
      <c r="K12" s="65"/>
      <c r="L12" s="65" t="s">
        <v>178</v>
      </c>
      <c r="M12" s="65" t="s">
        <v>171</v>
      </c>
      <c r="N12" s="65"/>
      <c r="O12" s="65" t="s">
        <v>186</v>
      </c>
      <c r="P12" s="65" t="s">
        <v>86</v>
      </c>
      <c r="Q12" s="65"/>
      <c r="R12" s="68" t="s">
        <v>344</v>
      </c>
      <c r="S12" s="68" t="s">
        <v>83</v>
      </c>
      <c r="T12" s="68"/>
      <c r="U12" s="179" t="s">
        <v>50</v>
      </c>
      <c r="V12" s="50" t="s">
        <v>6</v>
      </c>
      <c r="W12" s="51" t="s">
        <v>51</v>
      </c>
      <c r="X12" s="52">
        <v>7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84"/>
      <c r="C13" s="10" t="s">
        <v>35</v>
      </c>
      <c r="D13" s="13"/>
      <c r="E13" s="13">
        <v>70</v>
      </c>
      <c r="F13" s="10" t="s">
        <v>30</v>
      </c>
      <c r="G13" s="83"/>
      <c r="H13" s="13">
        <v>55</v>
      </c>
      <c r="I13" s="10" t="s">
        <v>237</v>
      </c>
      <c r="J13" s="83"/>
      <c r="K13" s="13">
        <v>50</v>
      </c>
      <c r="L13" s="10" t="s">
        <v>240</v>
      </c>
      <c r="M13" s="13"/>
      <c r="N13" s="13">
        <v>40</v>
      </c>
      <c r="O13" s="10" t="str">
        <f>O12</f>
        <v>淺色蔬菜</v>
      </c>
      <c r="P13" s="10"/>
      <c r="Q13" s="10">
        <v>100</v>
      </c>
      <c r="R13" s="82" t="s">
        <v>345</v>
      </c>
      <c r="S13" s="96"/>
      <c r="T13" s="13">
        <v>10</v>
      </c>
      <c r="U13" s="180"/>
      <c r="V13" s="53">
        <f>X12*15+X14*5</f>
        <v>114.5</v>
      </c>
      <c r="W13" s="26" t="s">
        <v>52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5</v>
      </c>
      <c r="B14" s="184"/>
      <c r="C14" s="10" t="s">
        <v>103</v>
      </c>
      <c r="D14" s="83"/>
      <c r="E14" s="13">
        <v>40</v>
      </c>
      <c r="F14" s="10" t="s">
        <v>27</v>
      </c>
      <c r="G14" s="83"/>
      <c r="H14" s="13">
        <v>20</v>
      </c>
      <c r="I14" s="10" t="s">
        <v>238</v>
      </c>
      <c r="J14" s="86"/>
      <c r="K14" s="13">
        <v>5</v>
      </c>
      <c r="L14" s="10" t="s">
        <v>241</v>
      </c>
      <c r="M14" s="115"/>
      <c r="N14" s="13">
        <v>1</v>
      </c>
      <c r="O14" s="10"/>
      <c r="P14" s="10"/>
      <c r="Q14" s="10"/>
      <c r="R14" s="10"/>
      <c r="S14" s="20"/>
      <c r="T14" s="61"/>
      <c r="U14" s="180"/>
      <c r="V14" s="55" t="s">
        <v>8</v>
      </c>
      <c r="W14" s="26" t="s">
        <v>53</v>
      </c>
      <c r="X14" s="54">
        <v>1.9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59</v>
      </c>
      <c r="B15" s="184"/>
      <c r="C15" s="10"/>
      <c r="D15" s="86"/>
      <c r="E15" s="61"/>
      <c r="F15" s="10" t="s">
        <v>26</v>
      </c>
      <c r="G15" s="13"/>
      <c r="H15" s="13">
        <v>10</v>
      </c>
      <c r="I15" s="10" t="s">
        <v>239</v>
      </c>
      <c r="J15" s="10"/>
      <c r="K15" s="61">
        <v>10</v>
      </c>
      <c r="L15" s="10"/>
      <c r="M15" s="83"/>
      <c r="N15" s="13"/>
      <c r="O15" s="10"/>
      <c r="P15" s="17"/>
      <c r="Q15" s="10"/>
      <c r="R15" s="10"/>
      <c r="S15" s="13"/>
      <c r="T15" s="13"/>
      <c r="U15" s="180"/>
      <c r="V15" s="53">
        <f>X13*5+X15*5</f>
        <v>25.5</v>
      </c>
      <c r="W15" s="26" t="s">
        <v>54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82" t="s">
        <v>60</v>
      </c>
      <c r="B16" s="184"/>
      <c r="C16" s="17"/>
      <c r="D16" s="20"/>
      <c r="E16" s="12"/>
      <c r="F16" s="10"/>
      <c r="G16" s="17"/>
      <c r="H16" s="13"/>
      <c r="I16" s="10" t="s">
        <v>242</v>
      </c>
      <c r="J16" s="20"/>
      <c r="K16" s="61">
        <v>10</v>
      </c>
      <c r="L16" s="10"/>
      <c r="M16" s="115"/>
      <c r="N16" s="13"/>
      <c r="O16" s="10"/>
      <c r="P16" s="17"/>
      <c r="Q16" s="10"/>
      <c r="R16" s="10"/>
      <c r="S16" s="83"/>
      <c r="T16" s="13"/>
      <c r="U16" s="180"/>
      <c r="V16" s="55" t="s">
        <v>10</v>
      </c>
      <c r="W16" s="26" t="s">
        <v>56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82"/>
      <c r="B17" s="184"/>
      <c r="C17" s="17"/>
      <c r="D17" s="20"/>
      <c r="E17" s="12"/>
      <c r="F17" s="10"/>
      <c r="G17" s="17"/>
      <c r="H17" s="13"/>
      <c r="I17" s="24"/>
      <c r="J17" s="25"/>
      <c r="K17" s="26"/>
      <c r="L17" s="10"/>
      <c r="M17" s="102"/>
      <c r="N17" s="13"/>
      <c r="O17" s="10"/>
      <c r="P17" s="17"/>
      <c r="Q17" s="10"/>
      <c r="R17" s="10"/>
      <c r="S17" s="17"/>
      <c r="T17" s="13"/>
      <c r="U17" s="180"/>
      <c r="V17" s="53">
        <f>X12*2+X13*7+X14</f>
        <v>33.4</v>
      </c>
      <c r="W17" s="56" t="s">
        <v>57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58</v>
      </c>
      <c r="B18" s="19"/>
      <c r="C18" s="17"/>
      <c r="D18" s="20"/>
      <c r="E18" s="12"/>
      <c r="F18" s="10"/>
      <c r="G18" s="17"/>
      <c r="H18" s="13"/>
      <c r="I18" s="10"/>
      <c r="J18" s="94"/>
      <c r="K18" s="10"/>
      <c r="L18" s="10"/>
      <c r="M18" s="94"/>
      <c r="N18" s="13"/>
      <c r="O18" s="10"/>
      <c r="P18" s="17"/>
      <c r="Q18" s="10"/>
      <c r="R18" s="10"/>
      <c r="S18" s="17"/>
      <c r="T18" s="13"/>
      <c r="U18" s="180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85"/>
      <c r="V19" s="58">
        <f>V13*4+V15*9+V17*4</f>
        <v>821.1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</v>
      </c>
      <c r="B20" s="184"/>
      <c r="C20" s="65" t="s">
        <v>179</v>
      </c>
      <c r="D20" s="66" t="s">
        <v>180</v>
      </c>
      <c r="E20" s="67"/>
      <c r="F20" s="68" t="s">
        <v>181</v>
      </c>
      <c r="G20" s="68" t="s">
        <v>182</v>
      </c>
      <c r="H20" s="68"/>
      <c r="I20" s="68" t="s">
        <v>183</v>
      </c>
      <c r="J20" s="68" t="s">
        <v>184</v>
      </c>
      <c r="K20" s="68"/>
      <c r="L20" s="65" t="s">
        <v>185</v>
      </c>
      <c r="M20" s="65" t="s">
        <v>173</v>
      </c>
      <c r="N20" s="65"/>
      <c r="O20" s="65" t="s">
        <v>85</v>
      </c>
      <c r="P20" s="65" t="s">
        <v>86</v>
      </c>
      <c r="Q20" s="65"/>
      <c r="R20" s="65" t="s">
        <v>187</v>
      </c>
      <c r="S20" s="65" t="s">
        <v>83</v>
      </c>
      <c r="T20" s="65"/>
      <c r="U20" s="179" t="s">
        <v>50</v>
      </c>
      <c r="V20" s="50" t="s">
        <v>6</v>
      </c>
      <c r="W20" s="51" t="s">
        <v>51</v>
      </c>
      <c r="X20" s="52">
        <v>6.6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69</v>
      </c>
      <c r="B21" s="184"/>
      <c r="C21" s="10" t="s">
        <v>120</v>
      </c>
      <c r="D21" s="11"/>
      <c r="E21" s="12">
        <v>165</v>
      </c>
      <c r="F21" s="10" t="s">
        <v>108</v>
      </c>
      <c r="G21" s="13"/>
      <c r="H21" s="13">
        <v>65</v>
      </c>
      <c r="I21" s="10" t="s">
        <v>244</v>
      </c>
      <c r="J21" s="13" t="s">
        <v>245</v>
      </c>
      <c r="K21" s="13">
        <v>40</v>
      </c>
      <c r="L21" s="10" t="s">
        <v>246</v>
      </c>
      <c r="M21" s="83" t="s">
        <v>321</v>
      </c>
      <c r="N21" s="13">
        <v>20</v>
      </c>
      <c r="O21" s="10" t="str">
        <f>O20</f>
        <v>深色蔬菜</v>
      </c>
      <c r="P21" s="10"/>
      <c r="Q21" s="10">
        <v>100</v>
      </c>
      <c r="R21" s="82" t="s">
        <v>247</v>
      </c>
      <c r="S21" s="84"/>
      <c r="T21" s="13">
        <v>30</v>
      </c>
      <c r="U21" s="180"/>
      <c r="V21" s="53">
        <f>X20*15+X22*5+X25*12</f>
        <v>106.5</v>
      </c>
      <c r="W21" s="26" t="s">
        <v>52</v>
      </c>
      <c r="X21" s="54">
        <v>2.2000000000000002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6</v>
      </c>
      <c r="B22" s="184"/>
      <c r="C22" s="10" t="s">
        <v>30</v>
      </c>
      <c r="D22" s="13"/>
      <c r="E22" s="13">
        <v>10</v>
      </c>
      <c r="F22" s="10"/>
      <c r="G22" s="8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248</v>
      </c>
      <c r="S22" s="84"/>
      <c r="T22" s="13">
        <v>10</v>
      </c>
      <c r="U22" s="180"/>
      <c r="V22" s="55" t="s">
        <v>8</v>
      </c>
      <c r="W22" s="26" t="s">
        <v>53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84"/>
      <c r="C23" s="10" t="s">
        <v>29</v>
      </c>
      <c r="D23" s="11"/>
      <c r="E23" s="61">
        <v>5</v>
      </c>
      <c r="F23" s="10"/>
      <c r="G23" s="10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83"/>
      <c r="T23" s="13"/>
      <c r="U23" s="180"/>
      <c r="V23" s="53">
        <f>X21*5+X23*5+X25*8</f>
        <v>25</v>
      </c>
      <c r="W23" s="26" t="s">
        <v>54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82" t="s">
        <v>73</v>
      </c>
      <c r="B24" s="184"/>
      <c r="C24" s="10" t="s">
        <v>27</v>
      </c>
      <c r="D24" s="11"/>
      <c r="E24" s="61">
        <v>10</v>
      </c>
      <c r="F24" s="10"/>
      <c r="G24" s="117"/>
      <c r="H24" s="13"/>
      <c r="I24" s="10"/>
      <c r="J24" s="10"/>
      <c r="K24" s="61"/>
      <c r="L24" s="10"/>
      <c r="M24" s="83"/>
      <c r="N24" s="13"/>
      <c r="O24" s="10"/>
      <c r="P24" s="17"/>
      <c r="Q24" s="10"/>
      <c r="R24" s="10"/>
      <c r="S24" s="83"/>
      <c r="T24" s="13"/>
      <c r="U24" s="180"/>
      <c r="V24" s="55" t="s">
        <v>10</v>
      </c>
      <c r="W24" s="26" t="s">
        <v>56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82"/>
      <c r="B25" s="184"/>
      <c r="C25" s="10" t="s">
        <v>26</v>
      </c>
      <c r="D25" s="20"/>
      <c r="E25" s="61">
        <v>5</v>
      </c>
      <c r="F25" s="10"/>
      <c r="G25" s="17"/>
      <c r="H25" s="13"/>
      <c r="I25" s="10"/>
      <c r="J25" s="20"/>
      <c r="K25" s="61"/>
      <c r="L25" s="24"/>
      <c r="M25" s="25"/>
      <c r="N25" s="26"/>
      <c r="O25" s="10"/>
      <c r="P25" s="17"/>
      <c r="Q25" s="10"/>
      <c r="R25" s="10"/>
      <c r="S25" s="17"/>
      <c r="T25" s="13"/>
      <c r="U25" s="180"/>
      <c r="V25" s="53">
        <f>X20*2+X21*7+X22+X25*8</f>
        <v>30.1</v>
      </c>
      <c r="W25" s="56" t="s">
        <v>57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58</v>
      </c>
      <c r="B26" s="19"/>
      <c r="C26" s="10" t="s">
        <v>243</v>
      </c>
      <c r="D26" s="20"/>
      <c r="E26" s="13">
        <v>2</v>
      </c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80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0"/>
      <c r="D27" s="20"/>
      <c r="E27" s="13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85"/>
      <c r="V27" s="58">
        <f>V21*4+V23*9+V25*4</f>
        <v>771.4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</v>
      </c>
      <c r="B28" s="184"/>
      <c r="C28" s="65" t="s">
        <v>105</v>
      </c>
      <c r="D28" s="66" t="s">
        <v>82</v>
      </c>
      <c r="E28" s="67"/>
      <c r="F28" s="68" t="s">
        <v>188</v>
      </c>
      <c r="G28" s="68" t="s">
        <v>176</v>
      </c>
      <c r="H28" s="68"/>
      <c r="I28" s="116" t="s">
        <v>189</v>
      </c>
      <c r="J28" s="68" t="s">
        <v>182</v>
      </c>
      <c r="K28" s="68"/>
      <c r="L28" s="65" t="s">
        <v>190</v>
      </c>
      <c r="M28" s="65" t="s">
        <v>176</v>
      </c>
      <c r="N28" s="65"/>
      <c r="O28" s="65" t="s">
        <v>186</v>
      </c>
      <c r="P28" s="65" t="s">
        <v>86</v>
      </c>
      <c r="Q28" s="65"/>
      <c r="R28" s="65" t="s">
        <v>191</v>
      </c>
      <c r="S28" s="65" t="s">
        <v>83</v>
      </c>
      <c r="T28" s="65"/>
      <c r="U28" s="179" t="s">
        <v>50</v>
      </c>
      <c r="V28" s="50" t="s">
        <v>6</v>
      </c>
      <c r="W28" s="51" t="s">
        <v>51</v>
      </c>
      <c r="X28" s="52">
        <v>6.1</v>
      </c>
      <c r="Y28" s="79" t="s">
        <v>13</v>
      </c>
      <c r="Z28" s="79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84"/>
      <c r="C29" s="10" t="s">
        <v>35</v>
      </c>
      <c r="D29" s="13"/>
      <c r="E29" s="13">
        <v>70</v>
      </c>
      <c r="F29" s="10" t="s">
        <v>249</v>
      </c>
      <c r="G29" s="118"/>
      <c r="H29" s="13">
        <v>50</v>
      </c>
      <c r="I29" s="10" t="s">
        <v>251</v>
      </c>
      <c r="J29" s="13" t="s">
        <v>252</v>
      </c>
      <c r="K29" s="13">
        <v>60</v>
      </c>
      <c r="L29" s="10" t="s">
        <v>37</v>
      </c>
      <c r="M29" s="13"/>
      <c r="N29" s="13">
        <v>30</v>
      </c>
      <c r="O29" s="10" t="str">
        <f>O28</f>
        <v>淺色蔬菜</v>
      </c>
      <c r="P29" s="10"/>
      <c r="Q29" s="10">
        <v>100</v>
      </c>
      <c r="R29" s="82" t="s">
        <v>254</v>
      </c>
      <c r="S29" s="84" t="s">
        <v>257</v>
      </c>
      <c r="T29" s="13">
        <v>20</v>
      </c>
      <c r="U29" s="180"/>
      <c r="V29" s="53">
        <f>X28*15+X30*5+X33*12</f>
        <v>99.5</v>
      </c>
      <c r="W29" s="26" t="s">
        <v>52</v>
      </c>
      <c r="X29" s="54">
        <v>3</v>
      </c>
      <c r="Y29" s="79">
        <f>V31*9/V35*100</f>
        <v>31.931069437404965</v>
      </c>
      <c r="Z29" s="79">
        <f>V33*4/V35*100</f>
        <v>17.638114546376077</v>
      </c>
      <c r="AA29" s="3">
        <f>Z29*2</f>
        <v>35.276229092752153</v>
      </c>
      <c r="AB29" s="3"/>
      <c r="AC29" s="3">
        <f>Z29*15</f>
        <v>264.57171819564115</v>
      </c>
      <c r="AD29" s="3">
        <f>AA29*4+AC29*4</f>
        <v>1199.3917891535732</v>
      </c>
    </row>
    <row r="30" spans="1:30" ht="13.5" customHeight="1">
      <c r="A30" s="23">
        <v>7</v>
      </c>
      <c r="B30" s="184"/>
      <c r="C30" s="10" t="s">
        <v>106</v>
      </c>
      <c r="D30" s="83"/>
      <c r="E30" s="13">
        <v>40</v>
      </c>
      <c r="F30" s="10" t="s">
        <v>250</v>
      </c>
      <c r="G30" s="13"/>
      <c r="H30" s="13">
        <v>10</v>
      </c>
      <c r="I30" s="10"/>
      <c r="J30" s="83"/>
      <c r="K30" s="13"/>
      <c r="L30" s="10" t="s">
        <v>26</v>
      </c>
      <c r="M30" s="13"/>
      <c r="N30" s="13">
        <v>8</v>
      </c>
      <c r="O30" s="10"/>
      <c r="P30" s="10"/>
      <c r="Q30" s="10"/>
      <c r="R30" s="10" t="s">
        <v>255</v>
      </c>
      <c r="S30" s="84"/>
      <c r="T30" s="13">
        <v>10</v>
      </c>
      <c r="U30" s="180"/>
      <c r="V30" s="55" t="s">
        <v>8</v>
      </c>
      <c r="W30" s="26" t="s">
        <v>53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84"/>
      <c r="C31" s="10"/>
      <c r="D31" s="11"/>
      <c r="E31" s="61"/>
      <c r="F31" s="10"/>
      <c r="G31" s="117"/>
      <c r="H31" s="13"/>
      <c r="I31" s="10"/>
      <c r="J31" s="83"/>
      <c r="K31" s="13"/>
      <c r="L31" s="10" t="s">
        <v>30</v>
      </c>
      <c r="M31" s="83"/>
      <c r="N31" s="13">
        <v>10</v>
      </c>
      <c r="O31" s="10"/>
      <c r="P31" s="17"/>
      <c r="Q31" s="10"/>
      <c r="R31" s="10" t="s">
        <v>256</v>
      </c>
      <c r="S31" s="83"/>
      <c r="T31" s="13">
        <v>5</v>
      </c>
      <c r="U31" s="180"/>
      <c r="V31" s="53">
        <f>X29*5+X31*5+X33*8</f>
        <v>28</v>
      </c>
      <c r="W31" s="26" t="s">
        <v>54</v>
      </c>
      <c r="X31" s="54">
        <v>2.6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82" t="s">
        <v>75</v>
      </c>
      <c r="B32" s="184"/>
      <c r="C32" s="10"/>
      <c r="D32" s="11"/>
      <c r="E32" s="61"/>
      <c r="F32" s="10"/>
      <c r="G32" s="17"/>
      <c r="H32" s="13"/>
      <c r="I32" s="10"/>
      <c r="J32" s="99"/>
      <c r="K32" s="13"/>
      <c r="L32" s="10" t="s">
        <v>27</v>
      </c>
      <c r="M32" s="13"/>
      <c r="N32" s="13">
        <v>15</v>
      </c>
      <c r="O32" s="10"/>
      <c r="P32" s="17"/>
      <c r="Q32" s="10"/>
      <c r="R32" s="10"/>
      <c r="S32" s="83"/>
      <c r="T32" s="13"/>
      <c r="U32" s="180"/>
      <c r="V32" s="55" t="s">
        <v>10</v>
      </c>
      <c r="W32" s="26" t="s">
        <v>56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82"/>
      <c r="B33" s="184"/>
      <c r="C33" s="10"/>
      <c r="D33" s="20"/>
      <c r="E33" s="61"/>
      <c r="F33" s="10"/>
      <c r="G33" s="17"/>
      <c r="H33" s="13"/>
      <c r="I33" s="10"/>
      <c r="J33" s="98"/>
      <c r="K33" s="13"/>
      <c r="L33" s="10" t="s">
        <v>253</v>
      </c>
      <c r="M33" s="117"/>
      <c r="N33" s="13">
        <v>2</v>
      </c>
      <c r="O33" s="10"/>
      <c r="P33" s="17"/>
      <c r="Q33" s="10"/>
      <c r="R33" s="10"/>
      <c r="S33" s="17"/>
      <c r="T33" s="13"/>
      <c r="U33" s="180"/>
      <c r="V33" s="53">
        <f>X28*2+X29*7+X30+X33*8</f>
        <v>34.800000000000004</v>
      </c>
      <c r="W33" s="56" t="s">
        <v>57</v>
      </c>
      <c r="X33" s="57"/>
      <c r="Y33" s="41"/>
      <c r="Z33" s="41"/>
      <c r="AC33" s="2">
        <f>Z33*15</f>
        <v>0</v>
      </c>
    </row>
    <row r="34" spans="1:30" ht="13.5" customHeight="1">
      <c r="A34" s="18" t="s">
        <v>58</v>
      </c>
      <c r="B34" s="19"/>
      <c r="C34" s="17"/>
      <c r="D34" s="20"/>
      <c r="E34" s="12"/>
      <c r="F34" s="10"/>
      <c r="G34" s="17"/>
      <c r="H34" s="13"/>
      <c r="I34" s="10"/>
      <c r="J34" s="98"/>
      <c r="K34" s="10"/>
      <c r="L34" s="10"/>
      <c r="M34" s="117"/>
      <c r="N34" s="10"/>
      <c r="O34" s="10"/>
      <c r="P34" s="17"/>
      <c r="Q34" s="10"/>
      <c r="R34" s="10"/>
      <c r="S34" s="17"/>
      <c r="T34" s="13"/>
      <c r="U34" s="180"/>
      <c r="V34" s="55" t="s">
        <v>11</v>
      </c>
      <c r="W34" s="24"/>
      <c r="X34" s="54"/>
      <c r="Y34" s="80" t="s">
        <v>31</v>
      </c>
      <c r="Z34" s="80" t="s">
        <v>32</v>
      </c>
      <c r="AA34" s="2">
        <f>SUM(AA29:AA33)</f>
        <v>35.276229092752153</v>
      </c>
      <c r="AB34" s="2">
        <f>SUM(AB29:AB33)</f>
        <v>0</v>
      </c>
      <c r="AC34" s="2">
        <f>SUM(AC29:AC33)</f>
        <v>264.57171819564115</v>
      </c>
      <c r="AD34" s="2">
        <f>AA34*4+AB34*9+AC34*4</f>
        <v>1199.3917891535732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10"/>
      <c r="M35" s="115"/>
      <c r="N35" s="13"/>
      <c r="O35" s="72"/>
      <c r="P35" s="69"/>
      <c r="Q35" s="72"/>
      <c r="R35" s="72"/>
      <c r="S35" s="69"/>
      <c r="T35" s="73"/>
      <c r="U35" s="185"/>
      <c r="V35" s="58">
        <f>V29*4+V31*9+V33*4</f>
        <v>789.2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</v>
      </c>
      <c r="B36" s="176"/>
      <c r="C36" s="65" t="s">
        <v>192</v>
      </c>
      <c r="D36" s="66" t="s">
        <v>173</v>
      </c>
      <c r="E36" s="67"/>
      <c r="F36" s="68" t="s">
        <v>193</v>
      </c>
      <c r="G36" s="68" t="s">
        <v>100</v>
      </c>
      <c r="H36" s="68"/>
      <c r="I36" s="68" t="s">
        <v>194</v>
      </c>
      <c r="J36" s="68" t="s">
        <v>171</v>
      </c>
      <c r="K36" s="68"/>
      <c r="L36" s="65" t="s">
        <v>195</v>
      </c>
      <c r="M36" s="65" t="s">
        <v>184</v>
      </c>
      <c r="N36" s="65"/>
      <c r="O36" s="65" t="s">
        <v>85</v>
      </c>
      <c r="P36" s="65" t="s">
        <v>86</v>
      </c>
      <c r="Q36" s="65"/>
      <c r="R36" s="65" t="s">
        <v>196</v>
      </c>
      <c r="S36" s="65" t="s">
        <v>83</v>
      </c>
      <c r="T36" s="65"/>
      <c r="U36" s="179" t="s">
        <v>50</v>
      </c>
      <c r="V36" s="50" t="s">
        <v>6</v>
      </c>
      <c r="W36" s="51" t="s">
        <v>51</v>
      </c>
      <c r="X36" s="52">
        <v>6.1</v>
      </c>
      <c r="Y36" s="79" t="s">
        <v>13</v>
      </c>
      <c r="Z36" s="79" t="s">
        <v>12</v>
      </c>
    </row>
    <row r="37" spans="1:30" ht="13.5" customHeight="1">
      <c r="A37" s="23" t="s">
        <v>7</v>
      </c>
      <c r="B37" s="177"/>
      <c r="C37" s="10" t="s">
        <v>35</v>
      </c>
      <c r="D37" s="11"/>
      <c r="E37" s="12">
        <v>110</v>
      </c>
      <c r="F37" s="10" t="s">
        <v>258</v>
      </c>
      <c r="G37" s="13"/>
      <c r="H37" s="13">
        <v>60</v>
      </c>
      <c r="I37" s="10" t="s">
        <v>233</v>
      </c>
      <c r="J37" s="83"/>
      <c r="K37" s="13">
        <v>40</v>
      </c>
      <c r="L37" s="10" t="s">
        <v>261</v>
      </c>
      <c r="M37" s="13"/>
      <c r="N37" s="13">
        <v>30</v>
      </c>
      <c r="O37" s="10" t="str">
        <f>O36</f>
        <v>深色蔬菜</v>
      </c>
      <c r="P37" s="10"/>
      <c r="Q37" s="10">
        <v>100</v>
      </c>
      <c r="R37" s="82" t="s">
        <v>236</v>
      </c>
      <c r="S37" s="83"/>
      <c r="T37" s="13">
        <v>20</v>
      </c>
      <c r="U37" s="180"/>
      <c r="V37" s="53">
        <f>X36*15+X38*5+X41*12+X41*12</f>
        <v>106.69999999999999</v>
      </c>
      <c r="W37" s="26" t="s">
        <v>52</v>
      </c>
      <c r="X37" s="54">
        <v>2.6</v>
      </c>
      <c r="Y37" s="79">
        <f>V39*9/V43*100</f>
        <v>31.917973462002415</v>
      </c>
      <c r="Z37" s="79">
        <f>V41*4/V43*100</f>
        <v>16.598311218335347</v>
      </c>
    </row>
    <row r="38" spans="1:30" ht="13.5" customHeight="1">
      <c r="A38" s="23">
        <v>8</v>
      </c>
      <c r="B38" s="177"/>
      <c r="C38" s="10"/>
      <c r="D38" s="13"/>
      <c r="E38" s="13"/>
      <c r="F38" s="10" t="s">
        <v>260</v>
      </c>
      <c r="G38" s="115"/>
      <c r="H38" s="13">
        <v>20</v>
      </c>
      <c r="I38" s="10"/>
      <c r="J38" s="13"/>
      <c r="K38" s="13"/>
      <c r="L38" s="10" t="s">
        <v>253</v>
      </c>
      <c r="M38" s="17"/>
      <c r="N38" s="13">
        <v>2</v>
      </c>
      <c r="O38" s="10"/>
      <c r="P38" s="10"/>
      <c r="Q38" s="10"/>
      <c r="R38" s="10" t="s">
        <v>267</v>
      </c>
      <c r="S38" s="83"/>
      <c r="T38" s="13">
        <v>10</v>
      </c>
      <c r="U38" s="180"/>
      <c r="V38" s="55" t="s">
        <v>8</v>
      </c>
      <c r="W38" s="26" t="s">
        <v>53</v>
      </c>
      <c r="X38" s="54">
        <v>1.6</v>
      </c>
      <c r="Y38" s="42"/>
      <c r="Z38" s="42"/>
    </row>
    <row r="39" spans="1:30" ht="13.5" customHeight="1">
      <c r="A39" s="23" t="s">
        <v>9</v>
      </c>
      <c r="B39" s="177"/>
      <c r="C39" s="10"/>
      <c r="D39" s="86"/>
      <c r="E39" s="61"/>
      <c r="F39" s="10" t="s">
        <v>259</v>
      </c>
      <c r="G39" s="115"/>
      <c r="H39" s="13">
        <v>5</v>
      </c>
      <c r="I39" s="10"/>
      <c r="J39" s="97"/>
      <c r="K39" s="13"/>
      <c r="L39" s="10" t="s">
        <v>262</v>
      </c>
      <c r="M39" s="13"/>
      <c r="N39" s="13">
        <v>10</v>
      </c>
      <c r="O39" s="10"/>
      <c r="P39" s="17"/>
      <c r="Q39" s="10"/>
      <c r="R39" s="10" t="s">
        <v>268</v>
      </c>
      <c r="S39" s="83"/>
      <c r="T39" s="13">
        <v>10</v>
      </c>
      <c r="U39" s="180"/>
      <c r="V39" s="53">
        <f>X37*5+X39*5+X41*8</f>
        <v>29.4</v>
      </c>
      <c r="W39" s="26" t="s">
        <v>54</v>
      </c>
      <c r="X39" s="54">
        <v>2.8</v>
      </c>
      <c r="Y39" s="42"/>
      <c r="Z39" s="42"/>
    </row>
    <row r="40" spans="1:30" ht="13.5" customHeight="1">
      <c r="A40" s="182" t="s">
        <v>76</v>
      </c>
      <c r="B40" s="177"/>
      <c r="C40" s="17"/>
      <c r="D40" s="20"/>
      <c r="E40" s="12"/>
      <c r="F40" s="10"/>
      <c r="G40" s="17"/>
      <c r="H40" s="13"/>
      <c r="I40" s="10"/>
      <c r="J40" s="13"/>
      <c r="K40" s="13"/>
      <c r="L40" s="24" t="s">
        <v>263</v>
      </c>
      <c r="M40" s="25"/>
      <c r="N40" s="26">
        <v>5</v>
      </c>
      <c r="O40" s="10"/>
      <c r="P40" s="17"/>
      <c r="Q40" s="10"/>
      <c r="R40" s="10"/>
      <c r="S40" s="83"/>
      <c r="T40" s="13"/>
      <c r="U40" s="180"/>
      <c r="V40" s="55" t="s">
        <v>10</v>
      </c>
      <c r="W40" s="26" t="s">
        <v>56</v>
      </c>
      <c r="X40" s="54"/>
      <c r="Y40" s="42"/>
      <c r="Z40" s="42"/>
    </row>
    <row r="41" spans="1:30" ht="13.5" customHeight="1">
      <c r="A41" s="183"/>
      <c r="B41" s="178"/>
      <c r="C41" s="17"/>
      <c r="D41" s="20"/>
      <c r="E41" s="12"/>
      <c r="F41" s="10"/>
      <c r="G41" s="17"/>
      <c r="H41" s="13"/>
      <c r="I41" s="10"/>
      <c r="J41" s="99"/>
      <c r="K41" s="13"/>
      <c r="L41" s="24" t="s">
        <v>264</v>
      </c>
      <c r="M41" s="25"/>
      <c r="N41" s="26">
        <v>15</v>
      </c>
      <c r="O41" s="10"/>
      <c r="P41" s="17"/>
      <c r="Q41" s="10"/>
      <c r="R41" s="10"/>
      <c r="S41" s="17"/>
      <c r="T41" s="13"/>
      <c r="U41" s="180"/>
      <c r="V41" s="53">
        <f>X36*2+X37*7+X38+X41*8</f>
        <v>34.4</v>
      </c>
      <c r="W41" s="56" t="s">
        <v>57</v>
      </c>
      <c r="X41" s="57">
        <v>0.3</v>
      </c>
      <c r="Y41" s="41"/>
      <c r="Z41" s="41"/>
    </row>
    <row r="42" spans="1:30" ht="13.5" customHeight="1">
      <c r="A42" s="18" t="s">
        <v>58</v>
      </c>
      <c r="B42" s="19"/>
      <c r="C42" s="17"/>
      <c r="D42" s="20"/>
      <c r="E42" s="12"/>
      <c r="F42" s="10"/>
      <c r="G42" s="17"/>
      <c r="H42" s="13"/>
      <c r="I42" s="10"/>
      <c r="J42" s="98"/>
      <c r="K42" s="10"/>
      <c r="L42" s="24" t="s">
        <v>265</v>
      </c>
      <c r="M42" s="25"/>
      <c r="N42" s="26">
        <v>10</v>
      </c>
      <c r="O42" s="10"/>
      <c r="P42" s="17"/>
      <c r="Q42" s="10"/>
      <c r="R42" s="10"/>
      <c r="S42" s="17"/>
      <c r="T42" s="13"/>
      <c r="U42" s="180"/>
      <c r="V42" s="55" t="s">
        <v>11</v>
      </c>
      <c r="W42" s="24"/>
      <c r="X42" s="54"/>
      <c r="Y42" s="80" t="s">
        <v>31</v>
      </c>
      <c r="Z42" s="80" t="s">
        <v>32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 t="s">
        <v>266</v>
      </c>
      <c r="M43" s="35"/>
      <c r="N43" s="36">
        <v>5</v>
      </c>
      <c r="O43" s="34"/>
      <c r="P43" s="31"/>
      <c r="Q43" s="34"/>
      <c r="R43" s="34"/>
      <c r="S43" s="31"/>
      <c r="T43" s="36"/>
      <c r="U43" s="181"/>
      <c r="V43" s="62">
        <f>V37*4+V39*9+V41*4</f>
        <v>828.99999999999989</v>
      </c>
      <c r="W43" s="63"/>
      <c r="X43" s="64"/>
      <c r="Y43" s="81">
        <f>B43+E43+H43+K43+N43+Q43</f>
        <v>5</v>
      </c>
      <c r="Z43" s="81" t="e">
        <f>C43+F43+I43+L43+O43+R43</f>
        <v>#VALUE!</v>
      </c>
    </row>
    <row r="44" spans="1:30" ht="21.75" customHeight="1">
      <c r="A44" s="175" t="s">
        <v>123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</sheetData>
  <mergeCells count="17">
    <mergeCell ref="A1:X1"/>
    <mergeCell ref="B4:B9"/>
    <mergeCell ref="U4:U11"/>
    <mergeCell ref="A8:A9"/>
    <mergeCell ref="B12:B17"/>
    <mergeCell ref="U12:U19"/>
    <mergeCell ref="A16:A17"/>
    <mergeCell ref="A44:O44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zoomScaleNormal="100" workbookViewId="0">
      <selection sqref="A1:X1"/>
    </sheetView>
  </sheetViews>
  <sheetFormatPr defaultColWidth="9" defaultRowHeight="13.5" customHeight="1"/>
  <cols>
    <col min="1" max="1" width="3.77734375" style="37" customWidth="1"/>
    <col min="2" max="2" width="0" style="9" hidden="1" customWidth="1"/>
    <col min="3" max="3" width="10.88671875" style="9" customWidth="1"/>
    <col min="4" max="4" width="3.77734375" style="38" customWidth="1"/>
    <col min="5" max="5" width="3.77734375" style="37" customWidth="1"/>
    <col min="6" max="6" width="10.88671875" style="9" customWidth="1"/>
    <col min="7" max="7" width="3.77734375" style="38" customWidth="1"/>
    <col min="8" max="8" width="3.77734375" style="37" customWidth="1"/>
    <col min="9" max="9" width="10.88671875" style="9" customWidth="1"/>
    <col min="10" max="10" width="3.77734375" style="38" customWidth="1"/>
    <col min="11" max="11" width="3.77734375" style="37" customWidth="1"/>
    <col min="12" max="12" width="10.88671875" style="9" customWidth="1"/>
    <col min="13" max="13" width="3.77734375" style="38" customWidth="1"/>
    <col min="14" max="14" width="3.77734375" style="37" customWidth="1"/>
    <col min="15" max="15" width="10.88671875" style="9" customWidth="1"/>
    <col min="16" max="16" width="3.77734375" style="38" customWidth="1"/>
    <col min="17" max="17" width="3.77734375" style="37" customWidth="1"/>
    <col min="18" max="18" width="10.88671875" style="9" customWidth="1"/>
    <col min="19" max="19" width="3.77734375" style="38" customWidth="1"/>
    <col min="20" max="20" width="3.77734375" style="37" customWidth="1"/>
    <col min="21" max="21" width="3.77734375" style="9" customWidth="1"/>
    <col min="22" max="22" width="8.33203125" style="39" customWidth="1"/>
    <col min="23" max="23" width="8.33203125" style="40" customWidth="1"/>
    <col min="24" max="24" width="4.109375" style="38" customWidth="1"/>
    <col min="25" max="25" width="6" style="2" hidden="1" customWidth="1"/>
    <col min="26" max="26" width="5.44140625" style="3" hidden="1" customWidth="1"/>
    <col min="27" max="27" width="7.77734375" style="2" hidden="1" customWidth="1"/>
    <col min="28" max="28" width="8" style="2" hidden="1" customWidth="1"/>
    <col min="29" max="29" width="7.88671875" style="2" hidden="1" customWidth="1"/>
    <col min="30" max="30" width="7.44140625" style="2" hidden="1" customWidth="1"/>
    <col min="31" max="16384" width="9" style="9"/>
  </cols>
  <sheetData>
    <row r="1" spans="1:30" s="2" customFormat="1" ht="18.75" customHeight="1">
      <c r="A1" s="186" t="s">
        <v>342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40</v>
      </c>
      <c r="B3" s="44" t="s">
        <v>0</v>
      </c>
      <c r="C3" s="45" t="s">
        <v>1</v>
      </c>
      <c r="D3" s="46" t="s">
        <v>41</v>
      </c>
      <c r="E3" s="47" t="s">
        <v>42</v>
      </c>
      <c r="F3" s="45" t="s">
        <v>2</v>
      </c>
      <c r="G3" s="45" t="s">
        <v>41</v>
      </c>
      <c r="H3" s="45" t="s">
        <v>42</v>
      </c>
      <c r="I3" s="45" t="s">
        <v>3</v>
      </c>
      <c r="J3" s="45" t="s">
        <v>41</v>
      </c>
      <c r="K3" s="45" t="s">
        <v>42</v>
      </c>
      <c r="L3" s="45" t="s">
        <v>3</v>
      </c>
      <c r="M3" s="45" t="s">
        <v>41</v>
      </c>
      <c r="N3" s="45" t="s">
        <v>42</v>
      </c>
      <c r="O3" s="45" t="s">
        <v>3</v>
      </c>
      <c r="P3" s="45" t="s">
        <v>41</v>
      </c>
      <c r="Q3" s="45" t="s">
        <v>42</v>
      </c>
      <c r="R3" s="46" t="s">
        <v>4</v>
      </c>
      <c r="S3" s="45" t="s">
        <v>41</v>
      </c>
      <c r="T3" s="45" t="s">
        <v>42</v>
      </c>
      <c r="U3" s="45" t="s">
        <v>43</v>
      </c>
      <c r="V3" s="48" t="s">
        <v>5</v>
      </c>
      <c r="W3" s="45" t="s">
        <v>44</v>
      </c>
      <c r="X3" s="49" t="s">
        <v>45</v>
      </c>
      <c r="Y3" s="3"/>
    </row>
    <row r="4" spans="1:30" ht="13.5" customHeight="1">
      <c r="A4" s="22">
        <v>1</v>
      </c>
      <c r="B4" s="176"/>
      <c r="C4" s="65" t="s">
        <v>25</v>
      </c>
      <c r="D4" s="66" t="s">
        <v>47</v>
      </c>
      <c r="E4" s="67"/>
      <c r="F4" s="65" t="s">
        <v>197</v>
      </c>
      <c r="G4" s="65" t="s">
        <v>171</v>
      </c>
      <c r="H4" s="65"/>
      <c r="I4" s="65" t="s">
        <v>198</v>
      </c>
      <c r="J4" s="65" t="s">
        <v>173</v>
      </c>
      <c r="K4" s="65"/>
      <c r="L4" s="65" t="s">
        <v>199</v>
      </c>
      <c r="M4" s="65" t="s">
        <v>180</v>
      </c>
      <c r="N4" s="65"/>
      <c r="O4" s="68" t="s">
        <v>186</v>
      </c>
      <c r="P4" s="68" t="s">
        <v>49</v>
      </c>
      <c r="Q4" s="68"/>
      <c r="R4" s="68" t="s">
        <v>109</v>
      </c>
      <c r="S4" s="68" t="s">
        <v>48</v>
      </c>
      <c r="T4" s="68"/>
      <c r="U4" s="179" t="s">
        <v>50</v>
      </c>
      <c r="V4" s="50" t="s">
        <v>6</v>
      </c>
      <c r="W4" s="51" t="s">
        <v>51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7"/>
      <c r="C5" s="10" t="s">
        <v>35</v>
      </c>
      <c r="D5" s="11"/>
      <c r="E5" s="12">
        <v>100</v>
      </c>
      <c r="F5" s="10" t="s">
        <v>30</v>
      </c>
      <c r="G5" s="13"/>
      <c r="H5" s="13">
        <v>50</v>
      </c>
      <c r="I5" s="10" t="s">
        <v>271</v>
      </c>
      <c r="J5" s="13" t="s">
        <v>272</v>
      </c>
      <c r="K5" s="13">
        <v>30</v>
      </c>
      <c r="L5" s="10" t="s">
        <v>121</v>
      </c>
      <c r="M5" s="13"/>
      <c r="N5" s="13">
        <v>30</v>
      </c>
      <c r="O5" s="10" t="str">
        <f>O4</f>
        <v>淺色蔬菜</v>
      </c>
      <c r="P5" s="10"/>
      <c r="Q5" s="10">
        <v>100</v>
      </c>
      <c r="R5" s="82" t="s">
        <v>122</v>
      </c>
      <c r="S5" s="84"/>
      <c r="T5" s="13">
        <v>20</v>
      </c>
      <c r="U5" s="180"/>
      <c r="V5" s="53">
        <f>X4*15+X6*5</f>
        <v>98.5</v>
      </c>
      <c r="W5" s="26" t="s">
        <v>52</v>
      </c>
      <c r="X5" s="54">
        <v>3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11</v>
      </c>
      <c r="B6" s="177"/>
      <c r="C6" s="10"/>
      <c r="D6" s="83"/>
      <c r="E6" s="13"/>
      <c r="F6" s="10" t="s">
        <v>269</v>
      </c>
      <c r="G6" s="83"/>
      <c r="H6" s="13">
        <v>15</v>
      </c>
      <c r="I6" s="10"/>
      <c r="J6" s="17"/>
      <c r="K6" s="13"/>
      <c r="L6" s="10" t="s">
        <v>118</v>
      </c>
      <c r="M6" s="10"/>
      <c r="N6" s="13">
        <v>5</v>
      </c>
      <c r="O6" s="10"/>
      <c r="P6" s="10"/>
      <c r="Q6" s="10"/>
      <c r="R6" s="10" t="s">
        <v>104</v>
      </c>
      <c r="S6" s="84"/>
      <c r="T6" s="13">
        <v>5</v>
      </c>
      <c r="U6" s="180"/>
      <c r="V6" s="55" t="s">
        <v>8</v>
      </c>
      <c r="W6" s="26" t="s">
        <v>53</v>
      </c>
      <c r="X6" s="54">
        <v>1.7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7"/>
      <c r="C7" s="10"/>
      <c r="D7" s="20"/>
      <c r="E7" s="13"/>
      <c r="F7" s="10" t="s">
        <v>270</v>
      </c>
      <c r="G7" s="10"/>
      <c r="H7" s="13">
        <v>10</v>
      </c>
      <c r="I7" s="10"/>
      <c r="J7" s="13"/>
      <c r="K7" s="13"/>
      <c r="L7" s="10" t="s">
        <v>117</v>
      </c>
      <c r="M7" s="13"/>
      <c r="N7" s="13">
        <v>5</v>
      </c>
      <c r="O7" s="10"/>
      <c r="P7" s="17"/>
      <c r="Q7" s="10"/>
      <c r="R7" s="10"/>
      <c r="S7" s="13"/>
      <c r="T7" s="13"/>
      <c r="U7" s="180"/>
      <c r="V7" s="53">
        <f>X5*5+X7*5</f>
        <v>27.5</v>
      </c>
      <c r="W7" s="26" t="s">
        <v>54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82" t="s">
        <v>55</v>
      </c>
      <c r="B8" s="177"/>
      <c r="C8" s="10"/>
      <c r="D8" s="20"/>
      <c r="E8" s="13"/>
      <c r="F8" s="10"/>
      <c r="G8" s="115"/>
      <c r="H8" s="13"/>
      <c r="I8" s="10"/>
      <c r="J8" s="83"/>
      <c r="K8" s="13"/>
      <c r="L8" s="10" t="s">
        <v>273</v>
      </c>
      <c r="M8" s="115"/>
      <c r="N8" s="13">
        <v>10</v>
      </c>
      <c r="O8" s="10"/>
      <c r="P8" s="17"/>
      <c r="Q8" s="10"/>
      <c r="R8" s="10"/>
      <c r="S8" s="83"/>
      <c r="T8" s="13"/>
      <c r="U8" s="180"/>
      <c r="V8" s="55" t="s">
        <v>10</v>
      </c>
      <c r="W8" s="26" t="s">
        <v>56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82"/>
      <c r="B9" s="178"/>
      <c r="C9" s="10"/>
      <c r="D9" s="20"/>
      <c r="E9" s="13"/>
      <c r="F9" s="10"/>
      <c r="G9" s="17"/>
      <c r="H9" s="13"/>
      <c r="I9" s="10"/>
      <c r="J9" s="115"/>
      <c r="K9" s="13"/>
      <c r="L9" s="10"/>
      <c r="M9" s="83"/>
      <c r="N9" s="13"/>
      <c r="O9" s="10"/>
      <c r="P9" s="17"/>
      <c r="Q9" s="10"/>
      <c r="R9" s="10"/>
      <c r="S9" s="83"/>
      <c r="T9" s="13"/>
      <c r="U9" s="180"/>
      <c r="V9" s="53">
        <f>X4*2+X5*7+X6</f>
        <v>34.700000000000003</v>
      </c>
      <c r="W9" s="56" t="s">
        <v>57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58</v>
      </c>
      <c r="B10" s="19"/>
      <c r="C10" s="17"/>
      <c r="D10" s="20"/>
      <c r="E10" s="12"/>
      <c r="F10" s="10"/>
      <c r="G10" s="17"/>
      <c r="H10" s="13"/>
      <c r="I10" s="10"/>
      <c r="J10" s="102"/>
      <c r="K10" s="10"/>
      <c r="L10" s="10"/>
      <c r="M10" s="89"/>
      <c r="N10" s="10"/>
      <c r="O10" s="10"/>
      <c r="P10" s="17"/>
      <c r="Q10" s="10"/>
      <c r="R10" s="10"/>
      <c r="S10" s="17"/>
      <c r="T10" s="13"/>
      <c r="U10" s="180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85"/>
      <c r="V11" s="95">
        <f>V5*4+V7*9+V9*4</f>
        <v>780.3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</v>
      </c>
      <c r="B12" s="178"/>
      <c r="C12" s="65" t="s">
        <v>110</v>
      </c>
      <c r="D12" s="66" t="s">
        <v>47</v>
      </c>
      <c r="E12" s="67"/>
      <c r="F12" s="65" t="s">
        <v>200</v>
      </c>
      <c r="G12" s="65" t="s">
        <v>180</v>
      </c>
      <c r="H12" s="65"/>
      <c r="I12" s="68" t="s">
        <v>201</v>
      </c>
      <c r="J12" s="68" t="s">
        <v>176</v>
      </c>
      <c r="K12" s="68"/>
      <c r="L12" s="68" t="s">
        <v>202</v>
      </c>
      <c r="M12" s="68" t="s">
        <v>184</v>
      </c>
      <c r="N12" s="68"/>
      <c r="O12" s="68" t="s">
        <v>186</v>
      </c>
      <c r="P12" s="68" t="s">
        <v>49</v>
      </c>
      <c r="Q12" s="68"/>
      <c r="R12" s="68" t="s">
        <v>203</v>
      </c>
      <c r="S12" s="68" t="s">
        <v>80</v>
      </c>
      <c r="T12" s="68" t="s">
        <v>278</v>
      </c>
      <c r="U12" s="179" t="s">
        <v>50</v>
      </c>
      <c r="V12" s="55" t="s">
        <v>6</v>
      </c>
      <c r="W12" s="51" t="s">
        <v>51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84"/>
      <c r="C13" s="10" t="s">
        <v>35</v>
      </c>
      <c r="D13" s="13"/>
      <c r="E13" s="13">
        <v>70</v>
      </c>
      <c r="F13" s="10" t="s">
        <v>255</v>
      </c>
      <c r="G13" s="13"/>
      <c r="H13" s="13">
        <v>50</v>
      </c>
      <c r="I13" s="10" t="s">
        <v>39</v>
      </c>
      <c r="J13" s="13" t="s">
        <v>38</v>
      </c>
      <c r="K13" s="13">
        <v>30</v>
      </c>
      <c r="L13" s="10" t="s">
        <v>277</v>
      </c>
      <c r="M13" s="83"/>
      <c r="N13" s="13">
        <v>30</v>
      </c>
      <c r="O13" s="10" t="str">
        <f>O12</f>
        <v>淺色蔬菜</v>
      </c>
      <c r="P13" s="10"/>
      <c r="Q13" s="10">
        <v>100</v>
      </c>
      <c r="R13" s="82" t="s">
        <v>119</v>
      </c>
      <c r="S13" s="84"/>
      <c r="T13" s="13">
        <v>20</v>
      </c>
      <c r="U13" s="180"/>
      <c r="V13" s="53">
        <f>X12*15+X14*5+X17*12</f>
        <v>92.5</v>
      </c>
      <c r="W13" s="26" t="s">
        <v>52</v>
      </c>
      <c r="X13" s="54">
        <v>2.9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12</v>
      </c>
      <c r="B14" s="184"/>
      <c r="C14" s="10" t="s">
        <v>111</v>
      </c>
      <c r="D14" s="13"/>
      <c r="E14" s="13">
        <v>40</v>
      </c>
      <c r="F14" s="10" t="s">
        <v>274</v>
      </c>
      <c r="G14" s="83"/>
      <c r="H14" s="13">
        <v>20</v>
      </c>
      <c r="I14" s="10" t="s">
        <v>27</v>
      </c>
      <c r="J14" s="13"/>
      <c r="K14" s="13">
        <v>20</v>
      </c>
      <c r="L14" s="10"/>
      <c r="M14" s="13"/>
      <c r="N14" s="13"/>
      <c r="O14" s="10"/>
      <c r="P14" s="10"/>
      <c r="Q14" s="10"/>
      <c r="R14" s="10" t="s">
        <v>36</v>
      </c>
      <c r="S14" s="84"/>
      <c r="T14" s="13">
        <v>3</v>
      </c>
      <c r="U14" s="180"/>
      <c r="V14" s="55" t="s">
        <v>8</v>
      </c>
      <c r="W14" s="26" t="s">
        <v>53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59</v>
      </c>
      <c r="B15" s="184"/>
      <c r="C15" s="17"/>
      <c r="D15" s="86"/>
      <c r="E15" s="12"/>
      <c r="F15" s="10" t="s">
        <v>124</v>
      </c>
      <c r="G15" s="10"/>
      <c r="H15" s="13">
        <v>5</v>
      </c>
      <c r="I15" s="10" t="s">
        <v>26</v>
      </c>
      <c r="J15" s="117"/>
      <c r="K15" s="13">
        <v>10</v>
      </c>
      <c r="L15" s="10"/>
      <c r="M15" s="13"/>
      <c r="N15" s="13"/>
      <c r="O15" s="10"/>
      <c r="P15" s="17"/>
      <c r="Q15" s="10"/>
      <c r="R15" s="10" t="s">
        <v>26</v>
      </c>
      <c r="S15" s="13"/>
      <c r="T15" s="13">
        <v>5</v>
      </c>
      <c r="U15" s="180"/>
      <c r="V15" s="53">
        <f>X13*5+X15*5+X17*8</f>
        <v>27</v>
      </c>
      <c r="W15" s="26" t="s">
        <v>54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82" t="s">
        <v>60</v>
      </c>
      <c r="B16" s="184"/>
      <c r="C16" s="10"/>
      <c r="D16" s="11"/>
      <c r="E16" s="61"/>
      <c r="F16" s="10"/>
      <c r="G16" s="17"/>
      <c r="H16" s="13"/>
      <c r="I16" s="10" t="s">
        <v>275</v>
      </c>
      <c r="J16" s="117"/>
      <c r="K16" s="13">
        <v>10</v>
      </c>
      <c r="L16" s="10"/>
      <c r="M16" s="102"/>
      <c r="N16" s="13"/>
      <c r="O16" s="10"/>
      <c r="P16" s="17"/>
      <c r="Q16" s="10"/>
      <c r="R16" s="10" t="s">
        <v>39</v>
      </c>
      <c r="S16" s="83" t="s">
        <v>38</v>
      </c>
      <c r="T16" s="13">
        <v>20</v>
      </c>
      <c r="U16" s="180"/>
      <c r="V16" s="55" t="s">
        <v>10</v>
      </c>
      <c r="W16" s="26" t="s">
        <v>61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82"/>
      <c r="B17" s="184"/>
      <c r="C17" s="10"/>
      <c r="D17" s="20"/>
      <c r="E17" s="61"/>
      <c r="F17" s="10"/>
      <c r="G17" s="17"/>
      <c r="H17" s="13"/>
      <c r="I17" s="10" t="s">
        <v>276</v>
      </c>
      <c r="J17" s="117"/>
      <c r="K17" s="13">
        <v>10</v>
      </c>
      <c r="L17" s="10"/>
      <c r="M17" s="102"/>
      <c r="N17" s="13"/>
      <c r="O17" s="10"/>
      <c r="P17" s="17"/>
      <c r="Q17" s="10"/>
      <c r="R17" s="10" t="s">
        <v>28</v>
      </c>
      <c r="S17" s="17"/>
      <c r="T17" s="13">
        <v>5</v>
      </c>
      <c r="U17" s="180"/>
      <c r="V17" s="53">
        <f>X12*2+X13*7+X14+X17*8</f>
        <v>33.299999999999997</v>
      </c>
      <c r="W17" s="56" t="s">
        <v>62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63</v>
      </c>
      <c r="B18" s="19"/>
      <c r="C18" s="10"/>
      <c r="D18" s="20"/>
      <c r="E18" s="61"/>
      <c r="F18" s="10"/>
      <c r="G18" s="17"/>
      <c r="H18" s="13"/>
      <c r="I18" s="10"/>
      <c r="J18" s="117"/>
      <c r="K18" s="13"/>
      <c r="L18" s="10"/>
      <c r="M18" s="102"/>
      <c r="N18" s="13"/>
      <c r="O18" s="10"/>
      <c r="P18" s="17"/>
      <c r="Q18" s="10"/>
      <c r="R18" s="10"/>
      <c r="S18" s="17"/>
      <c r="T18" s="13"/>
      <c r="U18" s="180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85"/>
      <c r="V19" s="95">
        <f>V13*4+V15*9+V17*4</f>
        <v>746.2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</v>
      </c>
      <c r="B20" s="184"/>
      <c r="C20" s="65" t="s">
        <v>204</v>
      </c>
      <c r="D20" s="66" t="s">
        <v>180</v>
      </c>
      <c r="E20" s="67"/>
      <c r="F20" s="68" t="s">
        <v>337</v>
      </c>
      <c r="G20" s="68" t="s">
        <v>84</v>
      </c>
      <c r="H20" s="68"/>
      <c r="I20" s="65" t="s">
        <v>205</v>
      </c>
      <c r="J20" s="65" t="s">
        <v>173</v>
      </c>
      <c r="K20" s="65"/>
      <c r="L20" s="68" t="s">
        <v>206</v>
      </c>
      <c r="M20" s="85" t="s">
        <v>107</v>
      </c>
      <c r="N20" s="68"/>
      <c r="O20" s="65" t="s">
        <v>87</v>
      </c>
      <c r="P20" s="68" t="s">
        <v>64</v>
      </c>
      <c r="Q20" s="68"/>
      <c r="R20" s="68" t="s">
        <v>207</v>
      </c>
      <c r="S20" s="68" t="s">
        <v>66</v>
      </c>
      <c r="T20" s="68"/>
      <c r="U20" s="179" t="s">
        <v>67</v>
      </c>
      <c r="V20" s="55" t="s">
        <v>6</v>
      </c>
      <c r="W20" s="51" t="s">
        <v>68</v>
      </c>
      <c r="X20" s="52">
        <v>6.9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99</v>
      </c>
      <c r="B21" s="184"/>
      <c r="C21" s="10" t="s">
        <v>120</v>
      </c>
      <c r="D21" s="11"/>
      <c r="E21" s="12">
        <v>165</v>
      </c>
      <c r="F21" s="10" t="s">
        <v>282</v>
      </c>
      <c r="G21" s="84"/>
      <c r="H21" s="13">
        <v>60</v>
      </c>
      <c r="I21" s="10" t="s">
        <v>283</v>
      </c>
      <c r="J21" s="13" t="s">
        <v>284</v>
      </c>
      <c r="K21" s="13">
        <v>40</v>
      </c>
      <c r="L21" s="10" t="s">
        <v>285</v>
      </c>
      <c r="M21" s="83" t="s">
        <v>112</v>
      </c>
      <c r="N21" s="13">
        <v>20</v>
      </c>
      <c r="O21" s="10" t="str">
        <f>O20</f>
        <v>深色蔬菜</v>
      </c>
      <c r="P21" s="10"/>
      <c r="Q21" s="10">
        <v>100</v>
      </c>
      <c r="R21" s="82" t="s">
        <v>288</v>
      </c>
      <c r="S21" s="84"/>
      <c r="T21" s="13">
        <v>30</v>
      </c>
      <c r="U21" s="180"/>
      <c r="V21" s="53">
        <f>X20*15+X22*5</f>
        <v>112</v>
      </c>
      <c r="W21" s="26" t="s">
        <v>70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13</v>
      </c>
      <c r="B22" s="184"/>
      <c r="C22" s="10" t="s">
        <v>30</v>
      </c>
      <c r="D22" s="13"/>
      <c r="E22" s="13">
        <v>15</v>
      </c>
      <c r="F22" s="10"/>
      <c r="G22" s="84"/>
      <c r="H22" s="13"/>
      <c r="I22" s="10"/>
      <c r="J22" s="13"/>
      <c r="K22" s="13"/>
      <c r="L22" s="10" t="s">
        <v>286</v>
      </c>
      <c r="M22" s="13"/>
      <c r="N22" s="13">
        <v>20</v>
      </c>
      <c r="O22" s="10"/>
      <c r="P22" s="10"/>
      <c r="Q22" s="10"/>
      <c r="R22" s="10" t="s">
        <v>289</v>
      </c>
      <c r="S22" s="83"/>
      <c r="T22" s="13">
        <v>10</v>
      </c>
      <c r="U22" s="180"/>
      <c r="V22" s="55" t="s">
        <v>8</v>
      </c>
      <c r="W22" s="26" t="s">
        <v>71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84"/>
      <c r="C23" s="10" t="s">
        <v>279</v>
      </c>
      <c r="D23" s="20"/>
      <c r="E23" s="61">
        <v>5</v>
      </c>
      <c r="F23" s="10"/>
      <c r="G23" s="115"/>
      <c r="H23" s="13"/>
      <c r="I23" s="10"/>
      <c r="J23" s="13"/>
      <c r="K23" s="13"/>
      <c r="L23" s="10"/>
      <c r="M23" s="102"/>
      <c r="N23" s="13"/>
      <c r="O23" s="10"/>
      <c r="P23" s="17"/>
      <c r="Q23" s="10"/>
      <c r="R23" s="10"/>
      <c r="S23" s="83"/>
      <c r="T23" s="13"/>
      <c r="U23" s="180"/>
      <c r="V23" s="53">
        <f>X21*5+X23*5</f>
        <v>26</v>
      </c>
      <c r="W23" s="26" t="s">
        <v>72</v>
      </c>
      <c r="X23" s="54">
        <v>2.7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82" t="s">
        <v>73</v>
      </c>
      <c r="B24" s="184"/>
      <c r="C24" s="10" t="s">
        <v>264</v>
      </c>
      <c r="D24" s="20"/>
      <c r="E24" s="13">
        <v>10</v>
      </c>
      <c r="F24" s="10"/>
      <c r="G24" s="17"/>
      <c r="H24" s="13"/>
      <c r="I24" s="24"/>
      <c r="J24" s="25"/>
      <c r="K24" s="26"/>
      <c r="L24" s="24"/>
      <c r="M24" s="25"/>
      <c r="N24" s="26"/>
      <c r="O24" s="10"/>
      <c r="P24" s="17"/>
      <c r="Q24" s="10"/>
      <c r="R24" s="10"/>
      <c r="S24" s="83"/>
      <c r="T24" s="13"/>
      <c r="U24" s="180"/>
      <c r="V24" s="55" t="s">
        <v>10</v>
      </c>
      <c r="W24" s="26" t="s">
        <v>74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82"/>
      <c r="B25" s="184"/>
      <c r="C25" s="10" t="s">
        <v>280</v>
      </c>
      <c r="D25" s="20"/>
      <c r="E25" s="61">
        <v>10</v>
      </c>
      <c r="F25" s="10"/>
      <c r="G25" s="17"/>
      <c r="H25" s="13"/>
      <c r="I25" s="24"/>
      <c r="J25" s="25"/>
      <c r="K25" s="26"/>
      <c r="L25" s="24"/>
      <c r="M25" s="25"/>
      <c r="N25" s="26"/>
      <c r="O25" s="10"/>
      <c r="P25" s="17"/>
      <c r="Q25" s="10"/>
      <c r="R25" s="10"/>
      <c r="S25" s="17"/>
      <c r="T25" s="13"/>
      <c r="U25" s="180"/>
      <c r="V25" s="53">
        <f>X20*2+X21*7+X22</f>
        <v>33</v>
      </c>
      <c r="W25" s="56" t="s">
        <v>62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63</v>
      </c>
      <c r="B26" s="19"/>
      <c r="C26" s="10" t="s">
        <v>281</v>
      </c>
      <c r="D26" s="20"/>
      <c r="E26" s="61">
        <v>10</v>
      </c>
      <c r="F26" s="10"/>
      <c r="G26" s="17"/>
      <c r="H26" s="13"/>
      <c r="I26" s="10"/>
      <c r="J26" s="89"/>
      <c r="K26" s="10"/>
      <c r="L26" s="10"/>
      <c r="M26" s="89"/>
      <c r="N26" s="10"/>
      <c r="O26" s="10"/>
      <c r="P26" s="17"/>
      <c r="Q26" s="10"/>
      <c r="R26" s="10"/>
      <c r="S26" s="17"/>
      <c r="T26" s="13"/>
      <c r="U26" s="180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0"/>
      <c r="D27" s="20"/>
      <c r="E27" s="13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85"/>
      <c r="V27" s="95">
        <f>V21*4+V23*9+V25*4</f>
        <v>814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</v>
      </c>
      <c r="B28" s="184"/>
      <c r="C28" s="65" t="s">
        <v>113</v>
      </c>
      <c r="D28" s="66" t="s">
        <v>65</v>
      </c>
      <c r="E28" s="67"/>
      <c r="F28" s="68" t="s">
        <v>208</v>
      </c>
      <c r="G28" s="68" t="s">
        <v>184</v>
      </c>
      <c r="H28" s="68"/>
      <c r="I28" s="68" t="s">
        <v>209</v>
      </c>
      <c r="J28" s="85" t="s">
        <v>176</v>
      </c>
      <c r="K28" s="68"/>
      <c r="L28" s="68" t="s">
        <v>210</v>
      </c>
      <c r="M28" s="68" t="s">
        <v>180</v>
      </c>
      <c r="N28" s="68"/>
      <c r="O28" s="65" t="s">
        <v>101</v>
      </c>
      <c r="P28" s="68" t="s">
        <v>64</v>
      </c>
      <c r="Q28" s="68"/>
      <c r="R28" s="68" t="s">
        <v>211</v>
      </c>
      <c r="S28" s="68" t="s">
        <v>48</v>
      </c>
      <c r="T28" s="68"/>
      <c r="U28" s="179" t="s">
        <v>67</v>
      </c>
      <c r="V28" s="55" t="s">
        <v>6</v>
      </c>
      <c r="W28" s="51" t="s">
        <v>68</v>
      </c>
      <c r="X28" s="52">
        <v>5.8</v>
      </c>
      <c r="Y28" s="79" t="s">
        <v>33</v>
      </c>
      <c r="Z28" s="79" t="s">
        <v>34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84"/>
      <c r="C29" s="10" t="s">
        <v>35</v>
      </c>
      <c r="D29" s="13"/>
      <c r="E29" s="13">
        <v>70</v>
      </c>
      <c r="F29" s="10" t="s">
        <v>88</v>
      </c>
      <c r="G29" s="13"/>
      <c r="H29" s="13">
        <v>65</v>
      </c>
      <c r="I29" s="10" t="s">
        <v>290</v>
      </c>
      <c r="J29" s="13" t="s">
        <v>322</v>
      </c>
      <c r="K29" s="13">
        <v>30</v>
      </c>
      <c r="L29" s="10" t="s">
        <v>291</v>
      </c>
      <c r="M29" s="13"/>
      <c r="N29" s="13">
        <v>30</v>
      </c>
      <c r="O29" s="10" t="str">
        <f>O28</f>
        <v>深色蔬菜</v>
      </c>
      <c r="P29" s="10"/>
      <c r="Q29" s="10">
        <v>100</v>
      </c>
      <c r="R29" s="82" t="s">
        <v>294</v>
      </c>
      <c r="S29" s="96"/>
      <c r="T29" s="13">
        <v>40</v>
      </c>
      <c r="U29" s="180"/>
      <c r="V29" s="53">
        <f>X28*15+X30*5+X32*15</f>
        <v>96.5</v>
      </c>
      <c r="W29" s="26" t="s">
        <v>70</v>
      </c>
      <c r="X29" s="54">
        <v>2.8</v>
      </c>
      <c r="Y29" s="79">
        <f>V31*9/V35*100</f>
        <v>31.914893617021278</v>
      </c>
      <c r="Z29" s="79">
        <f>V33*4/V35*100</f>
        <v>17.389020225899657</v>
      </c>
      <c r="AA29" s="3">
        <f>Z29*2</f>
        <v>34.778040451799313</v>
      </c>
      <c r="AB29" s="3"/>
      <c r="AC29" s="3">
        <f>Z29*15</f>
        <v>260.83530338849482</v>
      </c>
      <c r="AD29" s="3">
        <f>AA29*4+AC29*4</f>
        <v>1182.4533753611765</v>
      </c>
    </row>
    <row r="30" spans="1:30" ht="13.5" customHeight="1">
      <c r="A30" s="23">
        <v>14</v>
      </c>
      <c r="B30" s="184"/>
      <c r="C30" s="10" t="s">
        <v>114</v>
      </c>
      <c r="D30" s="83"/>
      <c r="E30" s="13">
        <v>40</v>
      </c>
      <c r="F30" s="10"/>
      <c r="G30" s="117"/>
      <c r="H30" s="13"/>
      <c r="I30" s="10" t="s">
        <v>255</v>
      </c>
      <c r="J30" s="13"/>
      <c r="K30" s="13">
        <v>20</v>
      </c>
      <c r="L30" s="10" t="s">
        <v>280</v>
      </c>
      <c r="M30" s="13"/>
      <c r="N30" s="13">
        <v>20</v>
      </c>
      <c r="O30" s="10"/>
      <c r="P30" s="10"/>
      <c r="Q30" s="10"/>
      <c r="R30" s="10" t="s">
        <v>295</v>
      </c>
      <c r="S30" s="20"/>
      <c r="T30" s="61">
        <v>1</v>
      </c>
      <c r="U30" s="180"/>
      <c r="V30" s="55" t="s">
        <v>8</v>
      </c>
      <c r="W30" s="26" t="s">
        <v>71</v>
      </c>
      <c r="X30" s="54">
        <v>1.9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84"/>
      <c r="C31" s="10"/>
      <c r="D31" s="20"/>
      <c r="E31" s="61"/>
      <c r="F31" s="10"/>
      <c r="G31" s="117"/>
      <c r="H31" s="13"/>
      <c r="I31" s="10"/>
      <c r="J31" s="13"/>
      <c r="K31" s="13"/>
      <c r="L31" s="10" t="s">
        <v>323</v>
      </c>
      <c r="M31" s="13"/>
      <c r="N31" s="13">
        <v>10</v>
      </c>
      <c r="O31" s="10"/>
      <c r="P31" s="17"/>
      <c r="Q31" s="10"/>
      <c r="R31" s="10" t="s">
        <v>248</v>
      </c>
      <c r="S31" s="13"/>
      <c r="T31" s="13">
        <v>10</v>
      </c>
      <c r="U31" s="180"/>
      <c r="V31" s="53">
        <f>X29*5+X31*5</f>
        <v>27</v>
      </c>
      <c r="W31" s="26" t="s">
        <v>72</v>
      </c>
      <c r="X31" s="54">
        <v>2.6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82" t="s">
        <v>75</v>
      </c>
      <c r="B32" s="184"/>
      <c r="C32" s="17"/>
      <c r="D32" s="20"/>
      <c r="E32" s="12"/>
      <c r="F32" s="10"/>
      <c r="G32" s="17"/>
      <c r="H32" s="13"/>
      <c r="I32" s="10"/>
      <c r="J32" s="13"/>
      <c r="K32" s="13"/>
      <c r="L32" s="10" t="s">
        <v>292</v>
      </c>
      <c r="M32" s="13"/>
      <c r="N32" s="13">
        <v>10</v>
      </c>
      <c r="O32" s="10"/>
      <c r="P32" s="17"/>
      <c r="Q32" s="10"/>
      <c r="R32" s="10"/>
      <c r="S32" s="10"/>
      <c r="T32" s="13"/>
      <c r="U32" s="180"/>
      <c r="V32" s="55" t="s">
        <v>10</v>
      </c>
      <c r="W32" s="26" t="s">
        <v>74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83"/>
      <c r="B33" s="184"/>
      <c r="C33" s="17"/>
      <c r="D33" s="20"/>
      <c r="E33" s="12"/>
      <c r="F33" s="10"/>
      <c r="G33" s="17"/>
      <c r="H33" s="13"/>
      <c r="I33" s="24"/>
      <c r="J33" s="25"/>
      <c r="K33" s="26"/>
      <c r="L33" s="10" t="s">
        <v>293</v>
      </c>
      <c r="M33" s="102"/>
      <c r="N33" s="13">
        <v>10</v>
      </c>
      <c r="O33" s="10"/>
      <c r="P33" s="17"/>
      <c r="Q33" s="10"/>
      <c r="R33" s="10"/>
      <c r="S33" s="17"/>
      <c r="T33" s="13"/>
      <c r="U33" s="180"/>
      <c r="V33" s="53">
        <f>X28*2+X29*7+X30</f>
        <v>33.099999999999994</v>
      </c>
      <c r="W33" s="56" t="s">
        <v>62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63</v>
      </c>
      <c r="B34" s="19"/>
      <c r="C34" s="10"/>
      <c r="D34" s="20"/>
      <c r="E34" s="61"/>
      <c r="F34" s="10"/>
      <c r="G34" s="17"/>
      <c r="H34" s="13"/>
      <c r="I34" s="10"/>
      <c r="J34" s="89"/>
      <c r="K34" s="13"/>
      <c r="L34" s="10"/>
      <c r="M34" s="89"/>
      <c r="N34" s="10"/>
      <c r="O34" s="10"/>
      <c r="P34" s="17"/>
      <c r="Q34" s="10"/>
      <c r="R34" s="10"/>
      <c r="S34" s="17"/>
      <c r="T34" s="13"/>
      <c r="U34" s="180"/>
      <c r="V34" s="55" t="s">
        <v>11</v>
      </c>
      <c r="W34" s="24"/>
      <c r="X34" s="54"/>
      <c r="Y34" s="80" t="s">
        <v>31</v>
      </c>
      <c r="Z34" s="80" t="s">
        <v>32</v>
      </c>
      <c r="AA34" s="2">
        <f>SUM(AA29:AA33)</f>
        <v>34.778040451799313</v>
      </c>
      <c r="AB34" s="2">
        <f>SUM(AB29:AB33)</f>
        <v>0</v>
      </c>
      <c r="AC34" s="2">
        <f>SUM(AC29:AC33)</f>
        <v>260.83530338849482</v>
      </c>
      <c r="AD34" s="2">
        <f>AA34*4+AB34*9+AC34*4</f>
        <v>1182.4533753611765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85"/>
      <c r="V35" s="95">
        <f>V29*4+V31*9+V33*4</f>
        <v>761.4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</v>
      </c>
      <c r="B36" s="176"/>
      <c r="C36" s="65" t="s">
        <v>192</v>
      </c>
      <c r="D36" s="66" t="s">
        <v>173</v>
      </c>
      <c r="E36" s="67"/>
      <c r="F36" s="68" t="s">
        <v>212</v>
      </c>
      <c r="G36" s="68" t="s">
        <v>171</v>
      </c>
      <c r="H36" s="68"/>
      <c r="I36" s="68" t="s">
        <v>213</v>
      </c>
      <c r="J36" s="85" t="s">
        <v>180</v>
      </c>
      <c r="K36" s="68"/>
      <c r="L36" s="68" t="s">
        <v>214</v>
      </c>
      <c r="M36" s="68" t="s">
        <v>184</v>
      </c>
      <c r="N36" s="68"/>
      <c r="O36" s="65" t="s">
        <v>87</v>
      </c>
      <c r="P36" s="68" t="s">
        <v>49</v>
      </c>
      <c r="Q36" s="68"/>
      <c r="R36" s="68" t="s">
        <v>215</v>
      </c>
      <c r="S36" s="68" t="s">
        <v>48</v>
      </c>
      <c r="T36" s="68"/>
      <c r="U36" s="179" t="s">
        <v>50</v>
      </c>
      <c r="V36" s="55" t="s">
        <v>6</v>
      </c>
      <c r="W36" s="51" t="s">
        <v>68</v>
      </c>
      <c r="X36" s="52">
        <v>6</v>
      </c>
      <c r="Y36" s="79" t="s">
        <v>33</v>
      </c>
      <c r="Z36" s="79" t="s">
        <v>34</v>
      </c>
    </row>
    <row r="37" spans="1:30" ht="13.5" customHeight="1">
      <c r="A37" s="23" t="s">
        <v>7</v>
      </c>
      <c r="B37" s="177"/>
      <c r="C37" s="10" t="s">
        <v>296</v>
      </c>
      <c r="D37" s="11"/>
      <c r="E37" s="12">
        <v>110</v>
      </c>
      <c r="F37" s="10" t="s">
        <v>297</v>
      </c>
      <c r="G37" s="13" t="s">
        <v>299</v>
      </c>
      <c r="H37" s="13">
        <v>15</v>
      </c>
      <c r="I37" s="10" t="s">
        <v>300</v>
      </c>
      <c r="J37" s="84"/>
      <c r="K37" s="13">
        <v>40</v>
      </c>
      <c r="L37" s="10" t="s">
        <v>304</v>
      </c>
      <c r="M37" s="84" t="s">
        <v>287</v>
      </c>
      <c r="N37" s="13">
        <v>40</v>
      </c>
      <c r="O37" s="10" t="str">
        <f>O36</f>
        <v>深色蔬菜</v>
      </c>
      <c r="P37" s="10"/>
      <c r="Q37" s="10">
        <v>100</v>
      </c>
      <c r="R37" s="10" t="s">
        <v>305</v>
      </c>
      <c r="S37" s="13"/>
      <c r="T37" s="13">
        <v>10</v>
      </c>
      <c r="U37" s="180"/>
      <c r="V37" s="53">
        <f>X36*15+X38*5</f>
        <v>98.5</v>
      </c>
      <c r="W37" s="26" t="s">
        <v>70</v>
      </c>
      <c r="X37" s="54">
        <v>2.5</v>
      </c>
      <c r="Y37" s="79">
        <f>V39*9/V43*100</f>
        <v>30.669517573165844</v>
      </c>
      <c r="Z37" s="79">
        <f>V41*4/V43*100</f>
        <v>16.677803020179073</v>
      </c>
    </row>
    <row r="38" spans="1:30" ht="13.5" customHeight="1">
      <c r="A38" s="23">
        <v>15</v>
      </c>
      <c r="B38" s="177"/>
      <c r="C38" s="10"/>
      <c r="D38" s="13"/>
      <c r="E38" s="13"/>
      <c r="F38" s="10" t="s">
        <v>298</v>
      </c>
      <c r="G38" s="99"/>
      <c r="H38" s="13">
        <v>60</v>
      </c>
      <c r="I38" s="10" t="s">
        <v>301</v>
      </c>
      <c r="J38" s="13" t="s">
        <v>303</v>
      </c>
      <c r="K38" s="13">
        <v>20</v>
      </c>
      <c r="L38" s="87"/>
      <c r="M38" s="20"/>
      <c r="N38" s="61"/>
      <c r="O38" s="10"/>
      <c r="P38" s="10"/>
      <c r="Q38" s="10"/>
      <c r="R38" s="10" t="s">
        <v>306</v>
      </c>
      <c r="S38" s="83"/>
      <c r="T38" s="13">
        <v>5</v>
      </c>
      <c r="U38" s="180"/>
      <c r="V38" s="55" t="s">
        <v>8</v>
      </c>
      <c r="W38" s="26" t="s">
        <v>71</v>
      </c>
      <c r="X38" s="54">
        <v>1.7</v>
      </c>
      <c r="Y38" s="42"/>
      <c r="Z38" s="42"/>
    </row>
    <row r="39" spans="1:30" ht="13.5" customHeight="1">
      <c r="A39" s="23" t="s">
        <v>9</v>
      </c>
      <c r="B39" s="177"/>
      <c r="C39" s="10"/>
      <c r="D39" s="20"/>
      <c r="E39" s="13"/>
      <c r="F39" s="10"/>
      <c r="G39" s="99"/>
      <c r="H39" s="13"/>
      <c r="I39" s="10" t="s">
        <v>302</v>
      </c>
      <c r="J39" s="13"/>
      <c r="K39" s="13">
        <v>20</v>
      </c>
      <c r="L39" s="10"/>
      <c r="M39" s="13"/>
      <c r="N39" s="13"/>
      <c r="O39" s="10"/>
      <c r="P39" s="17"/>
      <c r="Q39" s="10"/>
      <c r="R39" s="10"/>
      <c r="S39" s="13"/>
      <c r="T39" s="13"/>
      <c r="U39" s="180"/>
      <c r="V39" s="53">
        <f>X37*5+X39*5</f>
        <v>25.5</v>
      </c>
      <c r="W39" s="26" t="s">
        <v>72</v>
      </c>
      <c r="X39" s="54">
        <v>2.6</v>
      </c>
      <c r="Y39" s="42"/>
      <c r="Z39" s="42"/>
    </row>
    <row r="40" spans="1:30" ht="13.5" customHeight="1">
      <c r="A40" s="182" t="s">
        <v>76</v>
      </c>
      <c r="B40" s="177"/>
      <c r="C40" s="10"/>
      <c r="D40" s="20"/>
      <c r="E40" s="13"/>
      <c r="F40" s="10"/>
      <c r="G40" s="17"/>
      <c r="H40" s="13"/>
      <c r="I40" s="10"/>
      <c r="J40" s="84"/>
      <c r="K40" s="13"/>
      <c r="L40" s="10"/>
      <c r="M40" s="13"/>
      <c r="N40" s="13"/>
      <c r="O40" s="10"/>
      <c r="P40" s="17"/>
      <c r="Q40" s="10"/>
      <c r="R40" s="10"/>
      <c r="S40" s="13"/>
      <c r="T40" s="13"/>
      <c r="U40" s="180"/>
      <c r="V40" s="55" t="s">
        <v>10</v>
      </c>
      <c r="W40" s="26" t="s">
        <v>74</v>
      </c>
      <c r="X40" s="54"/>
      <c r="Y40" s="42"/>
      <c r="Z40" s="42"/>
    </row>
    <row r="41" spans="1:30" ht="13.5" customHeight="1">
      <c r="A41" s="183"/>
      <c r="B41" s="178"/>
      <c r="C41" s="10"/>
      <c r="D41" s="20"/>
      <c r="E41" s="13"/>
      <c r="F41" s="10"/>
      <c r="G41" s="17"/>
      <c r="H41" s="13"/>
      <c r="I41" s="24"/>
      <c r="J41" s="25"/>
      <c r="K41" s="26"/>
      <c r="L41" s="24"/>
      <c r="M41" s="25"/>
      <c r="N41" s="26"/>
      <c r="O41" s="10"/>
      <c r="P41" s="17"/>
      <c r="Q41" s="10"/>
      <c r="R41" s="10"/>
      <c r="S41" s="17"/>
      <c r="T41" s="13"/>
      <c r="U41" s="180"/>
      <c r="V41" s="53">
        <f>X36*2+X37*7+X38</f>
        <v>31.2</v>
      </c>
      <c r="W41" s="56" t="s">
        <v>62</v>
      </c>
      <c r="X41" s="57"/>
      <c r="Y41" s="41"/>
      <c r="Z41" s="41"/>
    </row>
    <row r="42" spans="1:30" ht="13.5" customHeight="1">
      <c r="A42" s="18" t="s">
        <v>63</v>
      </c>
      <c r="B42" s="19"/>
      <c r="C42" s="10"/>
      <c r="D42" s="20"/>
      <c r="E42" s="61"/>
      <c r="F42" s="10"/>
      <c r="G42" s="17"/>
      <c r="H42" s="13"/>
      <c r="I42" s="10"/>
      <c r="J42" s="99"/>
      <c r="K42" s="13"/>
      <c r="L42" s="10"/>
      <c r="M42" s="98"/>
      <c r="N42" s="10"/>
      <c r="O42" s="10"/>
      <c r="P42" s="17"/>
      <c r="Q42" s="10"/>
      <c r="R42" s="10"/>
      <c r="S42" s="17"/>
      <c r="T42" s="13"/>
      <c r="U42" s="180"/>
      <c r="V42" s="55" t="s">
        <v>11</v>
      </c>
      <c r="W42" s="24"/>
      <c r="X42" s="54"/>
      <c r="Y42" s="80" t="s">
        <v>31</v>
      </c>
      <c r="Z42" s="80" t="s">
        <v>32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81"/>
      <c r="V43" s="62">
        <f>V37*4+V39*9+V41*4</f>
        <v>748.3</v>
      </c>
      <c r="W43" s="63"/>
      <c r="X43" s="64"/>
      <c r="Y43" s="81">
        <f>B43+E43+H43+K43+N43+Q43</f>
        <v>0</v>
      </c>
      <c r="Z43" s="81">
        <f>C43+F43+I43+L43+O43+R43</f>
        <v>0</v>
      </c>
    </row>
    <row r="44" spans="1:30" ht="21.75" customHeight="1">
      <c r="A44" s="175" t="s">
        <v>123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6" spans="1:30" ht="13.5" customHeight="1">
      <c r="F46" s="2"/>
      <c r="G46" s="6"/>
      <c r="H46" s="3"/>
      <c r="I46" s="2"/>
      <c r="J46" s="6"/>
      <c r="K46" s="3"/>
    </row>
    <row r="47" spans="1:30" ht="13.5" customHeight="1">
      <c r="F47" s="2"/>
      <c r="G47" s="6"/>
      <c r="H47" s="3"/>
      <c r="I47" s="2"/>
      <c r="J47" s="6"/>
      <c r="K47" s="3"/>
    </row>
    <row r="48" spans="1:30" ht="13.5" customHeight="1">
      <c r="F48" s="2"/>
      <c r="G48" s="90"/>
      <c r="H48" s="90"/>
      <c r="I48" s="6"/>
      <c r="J48" s="6"/>
      <c r="K48" s="3"/>
    </row>
    <row r="49" spans="6:11" ht="13.5" customHeight="1">
      <c r="F49" s="2"/>
      <c r="G49" s="90"/>
      <c r="H49" s="92"/>
      <c r="I49" s="6"/>
      <c r="J49" s="6"/>
      <c r="K49" s="3"/>
    </row>
    <row r="50" spans="6:11" ht="13.5" customHeight="1">
      <c r="F50" s="2"/>
      <c r="G50" s="90"/>
      <c r="H50" s="91"/>
      <c r="I50" s="6"/>
      <c r="J50" s="6"/>
      <c r="K50" s="3"/>
    </row>
    <row r="51" spans="6:11" ht="13.5" customHeight="1">
      <c r="F51" s="2"/>
      <c r="G51" s="90"/>
      <c r="H51" s="91"/>
      <c r="I51" s="6"/>
      <c r="J51" s="6"/>
      <c r="K51" s="3"/>
    </row>
    <row r="52" spans="6:11" ht="13.5" customHeight="1">
      <c r="F52" s="2"/>
      <c r="G52" s="90"/>
      <c r="H52" s="93"/>
      <c r="I52" s="6"/>
      <c r="J52" s="6"/>
      <c r="K52" s="3"/>
    </row>
    <row r="53" spans="6:11" ht="13.5" customHeight="1">
      <c r="F53" s="2"/>
      <c r="G53" s="6"/>
      <c r="H53" s="3"/>
      <c r="I53" s="2"/>
      <c r="J53" s="6"/>
      <c r="K53" s="3"/>
    </row>
  </sheetData>
  <mergeCells count="17">
    <mergeCell ref="B20:B25"/>
    <mergeCell ref="U20:U27"/>
    <mergeCell ref="A24:A25"/>
    <mergeCell ref="A1:X1"/>
    <mergeCell ref="B4:B9"/>
    <mergeCell ref="U4:U11"/>
    <mergeCell ref="A8:A9"/>
    <mergeCell ref="B12:B17"/>
    <mergeCell ref="U12:U19"/>
    <mergeCell ref="A16:A17"/>
    <mergeCell ref="B28:B33"/>
    <mergeCell ref="U28:U35"/>
    <mergeCell ref="A32:A33"/>
    <mergeCell ref="U36:U43"/>
    <mergeCell ref="A44:O44"/>
    <mergeCell ref="B36:B41"/>
    <mergeCell ref="A40:A41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Normal="100" workbookViewId="0">
      <selection activeCell="L22" sqref="L22"/>
    </sheetView>
  </sheetViews>
  <sheetFormatPr defaultColWidth="9" defaultRowHeight="13.5" customHeight="1"/>
  <cols>
    <col min="1" max="1" width="3.77734375" style="37" customWidth="1"/>
    <col min="2" max="2" width="0" style="9" hidden="1" customWidth="1"/>
    <col min="3" max="3" width="10.88671875" style="9" customWidth="1"/>
    <col min="4" max="4" width="3.77734375" style="38" customWidth="1"/>
    <col min="5" max="5" width="3.77734375" style="37" customWidth="1"/>
    <col min="6" max="6" width="10.88671875" style="9" customWidth="1"/>
    <col min="7" max="7" width="3.77734375" style="38" customWidth="1"/>
    <col min="8" max="8" width="3.77734375" style="37" customWidth="1"/>
    <col min="9" max="9" width="10.88671875" style="9" customWidth="1"/>
    <col min="10" max="10" width="3.77734375" style="38" customWidth="1"/>
    <col min="11" max="11" width="3.77734375" style="37" customWidth="1"/>
    <col min="12" max="12" width="10.88671875" style="9" customWidth="1"/>
    <col min="13" max="13" width="3.77734375" style="38" customWidth="1"/>
    <col min="14" max="14" width="3.77734375" style="37" customWidth="1"/>
    <col min="15" max="15" width="10.88671875" style="9" customWidth="1"/>
    <col min="16" max="16" width="3.77734375" style="38" customWidth="1"/>
    <col min="17" max="17" width="3.77734375" style="37" customWidth="1"/>
    <col min="18" max="18" width="10.88671875" style="9" customWidth="1"/>
    <col min="19" max="19" width="3.77734375" style="38" customWidth="1"/>
    <col min="20" max="20" width="3.77734375" style="37" customWidth="1"/>
    <col min="21" max="21" width="3.77734375" style="9" customWidth="1"/>
    <col min="22" max="22" width="8.33203125" style="39" customWidth="1"/>
    <col min="23" max="23" width="8.33203125" style="40" customWidth="1"/>
    <col min="24" max="24" width="4.109375" style="38" customWidth="1"/>
    <col min="25" max="25" width="6" style="2" hidden="1" customWidth="1"/>
    <col min="26" max="26" width="5.44140625" style="3" hidden="1" customWidth="1"/>
    <col min="27" max="27" width="7.77734375" style="2" hidden="1" customWidth="1"/>
    <col min="28" max="28" width="8" style="2" hidden="1" customWidth="1"/>
    <col min="29" max="29" width="7.88671875" style="2" hidden="1" customWidth="1"/>
    <col min="30" max="30" width="7.44140625" style="2" hidden="1" customWidth="1"/>
    <col min="31" max="16384" width="9" style="9"/>
  </cols>
  <sheetData>
    <row r="1" spans="1:30" s="2" customFormat="1" ht="18.75" customHeight="1">
      <c r="A1" s="186" t="s">
        <v>343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40</v>
      </c>
      <c r="B3" s="44" t="s">
        <v>0</v>
      </c>
      <c r="C3" s="45" t="s">
        <v>1</v>
      </c>
      <c r="D3" s="46" t="s">
        <v>41</v>
      </c>
      <c r="E3" s="47" t="s">
        <v>42</v>
      </c>
      <c r="F3" s="45" t="s">
        <v>2</v>
      </c>
      <c r="G3" s="45" t="s">
        <v>41</v>
      </c>
      <c r="H3" s="45" t="s">
        <v>42</v>
      </c>
      <c r="I3" s="45" t="s">
        <v>3</v>
      </c>
      <c r="J3" s="45" t="s">
        <v>41</v>
      </c>
      <c r="K3" s="45" t="s">
        <v>42</v>
      </c>
      <c r="L3" s="45" t="s">
        <v>3</v>
      </c>
      <c r="M3" s="45" t="s">
        <v>41</v>
      </c>
      <c r="N3" s="45" t="s">
        <v>42</v>
      </c>
      <c r="O3" s="45" t="s">
        <v>3</v>
      </c>
      <c r="P3" s="45" t="s">
        <v>41</v>
      </c>
      <c r="Q3" s="45" t="s">
        <v>42</v>
      </c>
      <c r="R3" s="46" t="s">
        <v>4</v>
      </c>
      <c r="S3" s="45" t="s">
        <v>41</v>
      </c>
      <c r="T3" s="45" t="s">
        <v>42</v>
      </c>
      <c r="U3" s="45" t="s">
        <v>43</v>
      </c>
      <c r="V3" s="48" t="s">
        <v>5</v>
      </c>
      <c r="W3" s="45" t="s">
        <v>44</v>
      </c>
      <c r="X3" s="49" t="s">
        <v>45</v>
      </c>
      <c r="Y3" s="3"/>
    </row>
    <row r="4" spans="1:30" ht="13.5" customHeight="1">
      <c r="A4" s="22">
        <v>1</v>
      </c>
      <c r="B4" s="176"/>
      <c r="C4" s="65" t="s">
        <v>46</v>
      </c>
      <c r="D4" s="66" t="s">
        <v>47</v>
      </c>
      <c r="E4" s="67"/>
      <c r="F4" s="65" t="s">
        <v>216</v>
      </c>
      <c r="G4" s="65" t="s">
        <v>182</v>
      </c>
      <c r="H4" s="65"/>
      <c r="I4" s="68" t="s">
        <v>217</v>
      </c>
      <c r="J4" s="68" t="s">
        <v>100</v>
      </c>
      <c r="K4" s="68"/>
      <c r="L4" s="68" t="s">
        <v>218</v>
      </c>
      <c r="M4" s="68" t="s">
        <v>184</v>
      </c>
      <c r="N4" s="68"/>
      <c r="O4" s="65" t="s">
        <v>101</v>
      </c>
      <c r="P4" s="65" t="s">
        <v>49</v>
      </c>
      <c r="Q4" s="65"/>
      <c r="R4" s="65" t="s">
        <v>211</v>
      </c>
      <c r="S4" s="65" t="s">
        <v>48</v>
      </c>
      <c r="T4" s="65"/>
      <c r="U4" s="179" t="s">
        <v>50</v>
      </c>
      <c r="V4" s="50" t="s">
        <v>6</v>
      </c>
      <c r="W4" s="51" t="s">
        <v>51</v>
      </c>
      <c r="X4" s="52">
        <v>5.6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7"/>
      <c r="C5" s="10" t="s">
        <v>35</v>
      </c>
      <c r="D5" s="11"/>
      <c r="E5" s="12">
        <v>110</v>
      </c>
      <c r="F5" s="10" t="s">
        <v>307</v>
      </c>
      <c r="G5" s="26"/>
      <c r="H5" s="26">
        <v>50</v>
      </c>
      <c r="I5" s="10" t="s">
        <v>26</v>
      </c>
      <c r="J5" s="13"/>
      <c r="K5" s="13">
        <v>5</v>
      </c>
      <c r="L5" s="10" t="s">
        <v>309</v>
      </c>
      <c r="M5" s="83" t="s">
        <v>310</v>
      </c>
      <c r="N5" s="13">
        <v>30</v>
      </c>
      <c r="O5" s="10" t="str">
        <f>O4</f>
        <v>深色蔬菜</v>
      </c>
      <c r="P5" s="10"/>
      <c r="Q5" s="10">
        <v>100</v>
      </c>
      <c r="R5" s="82" t="s">
        <v>294</v>
      </c>
      <c r="S5" s="83" t="s">
        <v>303</v>
      </c>
      <c r="T5" s="13">
        <v>40</v>
      </c>
      <c r="U5" s="180"/>
      <c r="V5" s="53">
        <f>X4*15+X6*5</f>
        <v>91.5</v>
      </c>
      <c r="W5" s="26" t="s">
        <v>52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18</v>
      </c>
      <c r="B6" s="177"/>
      <c r="C6" s="10"/>
      <c r="D6" s="13"/>
      <c r="E6" s="13"/>
      <c r="F6" s="10"/>
      <c r="G6" s="13"/>
      <c r="H6" s="13"/>
      <c r="I6" s="10" t="s">
        <v>30</v>
      </c>
      <c r="J6" s="13"/>
      <c r="K6" s="13">
        <v>10</v>
      </c>
      <c r="L6" s="10"/>
      <c r="M6" s="13"/>
      <c r="N6" s="13"/>
      <c r="O6" s="10"/>
      <c r="P6" s="10"/>
      <c r="Q6" s="10"/>
      <c r="R6" s="10" t="s">
        <v>248</v>
      </c>
      <c r="S6" s="83"/>
      <c r="T6" s="13">
        <v>10</v>
      </c>
      <c r="U6" s="180"/>
      <c r="V6" s="55" t="s">
        <v>8</v>
      </c>
      <c r="W6" s="26" t="s">
        <v>53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7"/>
      <c r="C7" s="17"/>
      <c r="D7" s="20"/>
      <c r="E7" s="12"/>
      <c r="F7" s="10"/>
      <c r="G7" s="102"/>
      <c r="H7" s="13"/>
      <c r="I7" s="10" t="s">
        <v>27</v>
      </c>
      <c r="J7" s="13"/>
      <c r="K7" s="13">
        <v>25</v>
      </c>
      <c r="L7" s="10"/>
      <c r="M7" s="86"/>
      <c r="N7" s="13"/>
      <c r="O7" s="10"/>
      <c r="P7" s="17"/>
      <c r="Q7" s="10"/>
      <c r="R7" s="10" t="s">
        <v>295</v>
      </c>
      <c r="S7" s="84"/>
      <c r="T7" s="13">
        <v>1</v>
      </c>
      <c r="U7" s="180"/>
      <c r="V7" s="53">
        <f>X5*5+X7*5</f>
        <v>29</v>
      </c>
      <c r="W7" s="26" t="s">
        <v>54</v>
      </c>
      <c r="X7" s="54">
        <v>3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82" t="s">
        <v>55</v>
      </c>
      <c r="B8" s="177"/>
      <c r="C8" s="17"/>
      <c r="D8" s="20"/>
      <c r="E8" s="12"/>
      <c r="F8" s="10"/>
      <c r="G8" s="102"/>
      <c r="H8" s="13"/>
      <c r="I8" s="10" t="s">
        <v>308</v>
      </c>
      <c r="J8" s="99"/>
      <c r="K8" s="13">
        <v>10</v>
      </c>
      <c r="L8" s="10"/>
      <c r="M8" s="83"/>
      <c r="N8" s="13"/>
      <c r="O8" s="10"/>
      <c r="P8" s="17"/>
      <c r="Q8" s="10"/>
      <c r="R8" s="10"/>
      <c r="S8" s="83"/>
      <c r="T8" s="13"/>
      <c r="U8" s="180"/>
      <c r="V8" s="55" t="s">
        <v>10</v>
      </c>
      <c r="W8" s="26" t="s">
        <v>56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83"/>
      <c r="B9" s="178"/>
      <c r="C9" s="17"/>
      <c r="D9" s="20"/>
      <c r="E9" s="12"/>
      <c r="F9" s="10"/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17"/>
      <c r="T9" s="13"/>
      <c r="U9" s="180"/>
      <c r="V9" s="53">
        <f>X4*2+X5*7+X6</f>
        <v>32.299999999999997</v>
      </c>
      <c r="W9" s="56" t="s">
        <v>57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58</v>
      </c>
      <c r="B10" s="19"/>
      <c r="C10" s="17"/>
      <c r="D10" s="20"/>
      <c r="E10" s="12"/>
      <c r="F10" s="10"/>
      <c r="G10" s="17"/>
      <c r="H10" s="13"/>
      <c r="I10" s="10"/>
      <c r="J10" s="89"/>
      <c r="K10" s="13"/>
      <c r="L10" s="10"/>
      <c r="M10" s="89"/>
      <c r="N10" s="13"/>
      <c r="O10" s="10"/>
      <c r="P10" s="17"/>
      <c r="Q10" s="10"/>
      <c r="R10" s="10"/>
      <c r="S10" s="17"/>
      <c r="T10" s="13"/>
      <c r="U10" s="180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85"/>
      <c r="V11" s="58">
        <f>V5*4+V7*9+V9*4</f>
        <v>756.2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</v>
      </c>
      <c r="B12" s="178"/>
      <c r="C12" s="65" t="s">
        <v>115</v>
      </c>
      <c r="D12" s="66" t="s">
        <v>47</v>
      </c>
      <c r="E12" s="67"/>
      <c r="F12" s="68" t="s">
        <v>219</v>
      </c>
      <c r="G12" s="68" t="s">
        <v>171</v>
      </c>
      <c r="H12" s="68"/>
      <c r="I12" s="68" t="s">
        <v>220</v>
      </c>
      <c r="J12" s="68" t="s">
        <v>180</v>
      </c>
      <c r="K12" s="68"/>
      <c r="L12" s="68" t="s">
        <v>221</v>
      </c>
      <c r="M12" s="68" t="s">
        <v>182</v>
      </c>
      <c r="N12" s="68"/>
      <c r="O12" s="65" t="s">
        <v>79</v>
      </c>
      <c r="P12" s="65" t="s">
        <v>49</v>
      </c>
      <c r="Q12" s="68"/>
      <c r="R12" s="65" t="s">
        <v>338</v>
      </c>
      <c r="S12" s="65" t="s">
        <v>48</v>
      </c>
      <c r="T12" s="65"/>
      <c r="U12" s="179" t="s">
        <v>50</v>
      </c>
      <c r="V12" s="50" t="s">
        <v>6</v>
      </c>
      <c r="W12" s="51" t="s">
        <v>51</v>
      </c>
      <c r="X12" s="52">
        <v>6.2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84"/>
      <c r="C13" s="10" t="s">
        <v>35</v>
      </c>
      <c r="D13" s="13"/>
      <c r="E13" s="13">
        <v>90</v>
      </c>
      <c r="F13" s="10" t="s">
        <v>255</v>
      </c>
      <c r="G13" s="13"/>
      <c r="H13" s="13">
        <v>50</v>
      </c>
      <c r="I13" s="10" t="s">
        <v>312</v>
      </c>
      <c r="J13" s="13" t="s">
        <v>324</v>
      </c>
      <c r="K13" s="13">
        <v>10</v>
      </c>
      <c r="L13" s="10" t="s">
        <v>313</v>
      </c>
      <c r="M13" s="83" t="s">
        <v>287</v>
      </c>
      <c r="N13" s="13">
        <v>30</v>
      </c>
      <c r="O13" s="10" t="str">
        <f>O12</f>
        <v>深色蔬菜</v>
      </c>
      <c r="P13" s="10"/>
      <c r="Q13" s="10">
        <v>100</v>
      </c>
      <c r="R13" s="82" t="s">
        <v>339</v>
      </c>
      <c r="S13" s="96"/>
      <c r="T13" s="13">
        <v>10</v>
      </c>
      <c r="U13" s="180"/>
      <c r="V13" s="53">
        <f>X12*15+X14*5</f>
        <v>100.5</v>
      </c>
      <c r="W13" s="26" t="s">
        <v>52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19</v>
      </c>
      <c r="B14" s="184"/>
      <c r="C14" s="10" t="s">
        <v>116</v>
      </c>
      <c r="D14" s="83"/>
      <c r="E14" s="13">
        <v>55</v>
      </c>
      <c r="F14" s="10" t="s">
        <v>311</v>
      </c>
      <c r="G14" s="83"/>
      <c r="H14" s="13">
        <v>15</v>
      </c>
      <c r="I14" s="10" t="s">
        <v>29</v>
      </c>
      <c r="J14" s="13"/>
      <c r="K14" s="13">
        <v>30</v>
      </c>
      <c r="L14" s="10"/>
      <c r="M14" s="83"/>
      <c r="N14" s="13"/>
      <c r="O14" s="10"/>
      <c r="P14" s="10"/>
      <c r="Q14" s="10"/>
      <c r="R14" s="10" t="s">
        <v>340</v>
      </c>
      <c r="S14" s="20"/>
      <c r="T14" s="61">
        <v>5</v>
      </c>
      <c r="U14" s="180"/>
      <c r="V14" s="55" t="s">
        <v>8</v>
      </c>
      <c r="W14" s="26" t="s">
        <v>53</v>
      </c>
      <c r="X14" s="54">
        <v>1.5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59</v>
      </c>
      <c r="B15" s="184"/>
      <c r="C15" s="10"/>
      <c r="D15" s="83"/>
      <c r="E15" s="13"/>
      <c r="F15" s="10" t="s">
        <v>301</v>
      </c>
      <c r="G15" s="13" t="s">
        <v>303</v>
      </c>
      <c r="H15" s="13">
        <v>10</v>
      </c>
      <c r="I15" s="10" t="s">
        <v>28</v>
      </c>
      <c r="J15" s="13"/>
      <c r="K15" s="13">
        <v>20</v>
      </c>
      <c r="L15" s="10"/>
      <c r="M15" s="102"/>
      <c r="N15" s="13"/>
      <c r="O15" s="10"/>
      <c r="P15" s="17"/>
      <c r="Q15" s="10"/>
      <c r="R15" s="10"/>
      <c r="S15" s="13"/>
      <c r="T15" s="13"/>
      <c r="U15" s="180"/>
      <c r="V15" s="53">
        <f>X13*5+X15*5</f>
        <v>25.5</v>
      </c>
      <c r="W15" s="26" t="s">
        <v>54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82" t="s">
        <v>60</v>
      </c>
      <c r="B16" s="184"/>
      <c r="C16" s="10"/>
      <c r="D16" s="86"/>
      <c r="E16" s="61"/>
      <c r="F16" s="10"/>
      <c r="G16" s="17"/>
      <c r="H16" s="13"/>
      <c r="I16" s="10" t="s">
        <v>26</v>
      </c>
      <c r="J16" s="13"/>
      <c r="K16" s="13">
        <v>10</v>
      </c>
      <c r="L16" s="24"/>
      <c r="M16" s="25"/>
      <c r="N16" s="26"/>
      <c r="O16" s="10"/>
      <c r="P16" s="17"/>
      <c r="Q16" s="10"/>
      <c r="R16" s="10"/>
      <c r="S16" s="10"/>
      <c r="T16" s="13"/>
      <c r="U16" s="180"/>
      <c r="V16" s="55" t="s">
        <v>10</v>
      </c>
      <c r="W16" s="26" t="s">
        <v>56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82"/>
      <c r="B17" s="184"/>
      <c r="C17" s="17"/>
      <c r="D17" s="20"/>
      <c r="E17" s="12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80"/>
      <c r="V17" s="53">
        <f>X12*2+X13*7+X14</f>
        <v>31.4</v>
      </c>
      <c r="W17" s="56" t="s">
        <v>57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58</v>
      </c>
      <c r="B18" s="19"/>
      <c r="C18" s="17"/>
      <c r="D18" s="20"/>
      <c r="E18" s="12"/>
      <c r="F18" s="10"/>
      <c r="G18" s="17"/>
      <c r="H18" s="13"/>
      <c r="I18" s="10"/>
      <c r="J18" s="89"/>
      <c r="K18" s="13"/>
      <c r="L18" s="10"/>
      <c r="M18" s="89"/>
      <c r="N18" s="10"/>
      <c r="O18" s="10"/>
      <c r="P18" s="17"/>
      <c r="Q18" s="10"/>
      <c r="R18" s="10"/>
      <c r="S18" s="17"/>
      <c r="T18" s="13"/>
      <c r="U18" s="180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85"/>
      <c r="V19" s="58">
        <f>V13*4+V15*9+V17*4</f>
        <v>757.1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</v>
      </c>
      <c r="B20" s="184"/>
      <c r="C20" s="65" t="s">
        <v>314</v>
      </c>
      <c r="D20" s="66" t="s">
        <v>180</v>
      </c>
      <c r="E20" s="67"/>
      <c r="F20" s="68" t="s">
        <v>222</v>
      </c>
      <c r="G20" s="68" t="s">
        <v>184</v>
      </c>
      <c r="H20" s="68"/>
      <c r="I20" s="65" t="s">
        <v>223</v>
      </c>
      <c r="J20" s="65" t="s">
        <v>173</v>
      </c>
      <c r="K20" s="65"/>
      <c r="L20" s="68" t="s">
        <v>224</v>
      </c>
      <c r="M20" s="68" t="s">
        <v>180</v>
      </c>
      <c r="N20" s="68"/>
      <c r="O20" s="65" t="s">
        <v>81</v>
      </c>
      <c r="P20" s="65" t="s">
        <v>49</v>
      </c>
      <c r="Q20" s="65"/>
      <c r="R20" s="68" t="s">
        <v>225</v>
      </c>
      <c r="S20" s="68" t="s">
        <v>48</v>
      </c>
      <c r="T20" s="68"/>
      <c r="U20" s="179" t="s">
        <v>50</v>
      </c>
      <c r="V20" s="50" t="s">
        <v>6</v>
      </c>
      <c r="W20" s="51" t="s">
        <v>51</v>
      </c>
      <c r="X20" s="52">
        <v>6.5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77</v>
      </c>
      <c r="B21" s="184"/>
      <c r="C21" s="10" t="s">
        <v>315</v>
      </c>
      <c r="D21" s="11"/>
      <c r="E21" s="12">
        <v>165</v>
      </c>
      <c r="F21" s="10" t="s">
        <v>317</v>
      </c>
      <c r="G21" s="13"/>
      <c r="H21" s="13">
        <v>60</v>
      </c>
      <c r="I21" s="10" t="s">
        <v>318</v>
      </c>
      <c r="J21" s="13" t="s">
        <v>284</v>
      </c>
      <c r="K21" s="13">
        <v>30</v>
      </c>
      <c r="L21" s="10" t="s">
        <v>319</v>
      </c>
      <c r="M21" s="83"/>
      <c r="N21" s="13">
        <v>40</v>
      </c>
      <c r="O21" s="10" t="str">
        <f>O20</f>
        <v>深色蔬菜</v>
      </c>
      <c r="P21" s="10"/>
      <c r="Q21" s="10">
        <v>100</v>
      </c>
      <c r="R21" s="82" t="s">
        <v>237</v>
      </c>
      <c r="S21" s="84"/>
      <c r="T21" s="13">
        <v>25</v>
      </c>
      <c r="U21" s="180"/>
      <c r="V21" s="53">
        <f>X20*15+X22*5</f>
        <v>107.5</v>
      </c>
      <c r="W21" s="26" t="s">
        <v>52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20</v>
      </c>
      <c r="B22" s="184"/>
      <c r="C22" s="10" t="s">
        <v>298</v>
      </c>
      <c r="D22" s="13"/>
      <c r="E22" s="13">
        <v>10</v>
      </c>
      <c r="F22" s="10"/>
      <c r="G22" s="83"/>
      <c r="H22" s="13"/>
      <c r="I22" s="10"/>
      <c r="J22" s="115"/>
      <c r="K22" s="13"/>
      <c r="L22" s="10" t="s">
        <v>238</v>
      </c>
      <c r="M22" s="83"/>
      <c r="N22" s="13">
        <v>5</v>
      </c>
      <c r="O22" s="10"/>
      <c r="P22" s="10"/>
      <c r="Q22" s="10"/>
      <c r="R22" s="10" t="s">
        <v>238</v>
      </c>
      <c r="S22" s="84"/>
      <c r="T22" s="13">
        <v>5</v>
      </c>
      <c r="U22" s="180"/>
      <c r="V22" s="55" t="s">
        <v>8</v>
      </c>
      <c r="W22" s="26" t="s">
        <v>53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84"/>
      <c r="C23" s="10" t="s">
        <v>293</v>
      </c>
      <c r="D23" s="20"/>
      <c r="E23" s="13">
        <v>15</v>
      </c>
      <c r="F23" s="10"/>
      <c r="G23" s="10"/>
      <c r="H23" s="13"/>
      <c r="I23" s="10"/>
      <c r="J23" s="13"/>
      <c r="K23" s="13"/>
      <c r="L23" s="10" t="s">
        <v>255</v>
      </c>
      <c r="M23" s="115"/>
      <c r="N23" s="13">
        <v>15</v>
      </c>
      <c r="O23" s="10"/>
      <c r="P23" s="17"/>
      <c r="Q23" s="10"/>
      <c r="R23" s="10" t="s">
        <v>236</v>
      </c>
      <c r="S23" s="13"/>
      <c r="T23" s="13">
        <v>10</v>
      </c>
      <c r="U23" s="180"/>
      <c r="V23" s="53">
        <f>X21*5+X23*5</f>
        <v>25.5</v>
      </c>
      <c r="W23" s="26" t="s">
        <v>54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82" t="s">
        <v>78</v>
      </c>
      <c r="B24" s="184"/>
      <c r="C24" s="10" t="s">
        <v>308</v>
      </c>
      <c r="D24" s="20"/>
      <c r="E24" s="13">
        <v>10</v>
      </c>
      <c r="F24" s="10"/>
      <c r="G24" s="17"/>
      <c r="H24" s="13"/>
      <c r="I24" s="10"/>
      <c r="J24" s="83"/>
      <c r="K24" s="13"/>
      <c r="L24" s="10" t="s">
        <v>336</v>
      </c>
      <c r="M24" s="115"/>
      <c r="N24" s="13">
        <v>10</v>
      </c>
      <c r="O24" s="10"/>
      <c r="P24" s="17"/>
      <c r="Q24" s="10"/>
      <c r="R24" s="10"/>
      <c r="S24" s="83"/>
      <c r="T24" s="13"/>
      <c r="U24" s="180"/>
      <c r="V24" s="55" t="s">
        <v>10</v>
      </c>
      <c r="W24" s="26" t="s">
        <v>56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82"/>
      <c r="B25" s="184"/>
      <c r="C25" s="10" t="s">
        <v>270</v>
      </c>
      <c r="D25" s="20"/>
      <c r="E25" s="13">
        <v>5</v>
      </c>
      <c r="F25" s="10"/>
      <c r="G25" s="17"/>
      <c r="H25" s="13"/>
      <c r="I25" s="10"/>
      <c r="J25" s="102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80"/>
      <c r="V25" s="53">
        <f>X20*2+X21*7+X22</f>
        <v>32.5</v>
      </c>
      <c r="W25" s="56" t="s">
        <v>57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58</v>
      </c>
      <c r="B26" s="19"/>
      <c r="C26" s="10" t="s">
        <v>316</v>
      </c>
      <c r="D26" s="20"/>
      <c r="E26" s="61">
        <v>2</v>
      </c>
      <c r="F26" s="10"/>
      <c r="G26" s="17"/>
      <c r="H26" s="13"/>
      <c r="I26" s="10"/>
      <c r="J26" s="89"/>
      <c r="K26" s="10"/>
      <c r="L26" s="10"/>
      <c r="M26" s="89"/>
      <c r="N26" s="10"/>
      <c r="O26" s="10"/>
      <c r="P26" s="17"/>
      <c r="Q26" s="10"/>
      <c r="R26" s="10"/>
      <c r="S26" s="17"/>
      <c r="T26" s="13"/>
      <c r="U26" s="180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85"/>
      <c r="V27" s="58">
        <f>V21*4+V23*9+V25*4</f>
        <v>789.5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84"/>
      <c r="C28" s="65"/>
      <c r="D28" s="65"/>
      <c r="E28" s="65"/>
      <c r="F28" s="68"/>
      <c r="G28" s="68"/>
      <c r="H28" s="68"/>
      <c r="I28" s="65"/>
      <c r="J28" s="65"/>
      <c r="K28" s="65"/>
      <c r="L28" s="68"/>
      <c r="M28" s="68"/>
      <c r="N28" s="68"/>
      <c r="O28" s="65"/>
      <c r="P28" s="65"/>
      <c r="Q28" s="65"/>
      <c r="R28" s="65"/>
      <c r="S28" s="65"/>
      <c r="T28" s="65"/>
      <c r="U28" s="179"/>
      <c r="V28" s="50" t="s">
        <v>6</v>
      </c>
      <c r="W28" s="51" t="s">
        <v>51</v>
      </c>
      <c r="X28" s="52"/>
      <c r="Y28" s="79" t="s">
        <v>33</v>
      </c>
      <c r="Z28" s="79" t="s">
        <v>34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/>
      <c r="B29" s="184"/>
      <c r="C29" s="10"/>
      <c r="D29" s="13"/>
      <c r="E29" s="13"/>
      <c r="F29" s="10"/>
      <c r="G29" s="26"/>
      <c r="H29" s="26"/>
      <c r="I29" s="10"/>
      <c r="J29" s="13"/>
      <c r="K29" s="13"/>
      <c r="L29" s="10"/>
      <c r="M29" s="13"/>
      <c r="N29" s="13"/>
      <c r="O29" s="10"/>
      <c r="P29" s="10"/>
      <c r="Q29" s="10"/>
      <c r="R29" s="82"/>
      <c r="S29" s="84"/>
      <c r="T29" s="13"/>
      <c r="U29" s="180"/>
      <c r="V29" s="53"/>
      <c r="W29" s="26" t="s">
        <v>52</v>
      </c>
      <c r="X29" s="54"/>
      <c r="Y29" s="79" t="e">
        <f>V31*9/V35*100</f>
        <v>#DIV/0!</v>
      </c>
      <c r="Z29" s="79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/>
      <c r="B30" s="184"/>
      <c r="C30" s="10"/>
      <c r="D30" s="13"/>
      <c r="E30" s="13"/>
      <c r="F30" s="10"/>
      <c r="G30" s="13"/>
      <c r="H30" s="13"/>
      <c r="I30" s="10"/>
      <c r="J30" s="83"/>
      <c r="K30" s="13"/>
      <c r="L30" s="10"/>
      <c r="M30" s="83"/>
      <c r="N30" s="13"/>
      <c r="O30" s="10"/>
      <c r="P30" s="10"/>
      <c r="Q30" s="10"/>
      <c r="R30" s="10"/>
      <c r="S30" s="84"/>
      <c r="T30" s="13"/>
      <c r="U30" s="180"/>
      <c r="V30" s="55" t="s">
        <v>8</v>
      </c>
      <c r="W30" s="26" t="s">
        <v>53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/>
      <c r="B31" s="184"/>
      <c r="C31" s="10"/>
      <c r="D31" s="11"/>
      <c r="E31" s="61"/>
      <c r="F31" s="10"/>
      <c r="G31" s="102"/>
      <c r="H31" s="13"/>
      <c r="I31" s="10"/>
      <c r="J31" s="102"/>
      <c r="K31" s="13"/>
      <c r="L31" s="10"/>
      <c r="M31" s="100"/>
      <c r="N31" s="13"/>
      <c r="O31" s="10"/>
      <c r="P31" s="17"/>
      <c r="Q31" s="10"/>
      <c r="R31" s="10"/>
      <c r="S31" s="13"/>
      <c r="T31" s="13"/>
      <c r="U31" s="180"/>
      <c r="V31" s="53"/>
      <c r="W31" s="26" t="s">
        <v>54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82"/>
      <c r="B32" s="184"/>
      <c r="C32" s="17"/>
      <c r="D32" s="20"/>
      <c r="E32" s="12"/>
      <c r="F32" s="10"/>
      <c r="G32" s="17"/>
      <c r="H32" s="13"/>
      <c r="I32" s="24"/>
      <c r="J32" s="25"/>
      <c r="K32" s="26"/>
      <c r="L32" s="10"/>
      <c r="M32" s="100"/>
      <c r="N32" s="13"/>
      <c r="O32" s="10"/>
      <c r="P32" s="17"/>
      <c r="Q32" s="10"/>
      <c r="R32" s="10"/>
      <c r="S32" s="13"/>
      <c r="T32" s="13"/>
      <c r="U32" s="180"/>
      <c r="V32" s="55" t="s">
        <v>10</v>
      </c>
      <c r="W32" s="26" t="s">
        <v>56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82"/>
      <c r="B33" s="184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80"/>
      <c r="V33" s="53"/>
      <c r="W33" s="56" t="s">
        <v>57</v>
      </c>
      <c r="X33" s="57"/>
      <c r="Y33" s="41"/>
      <c r="Z33" s="41"/>
      <c r="AC33" s="2">
        <f>Z33*15</f>
        <v>0</v>
      </c>
    </row>
    <row r="34" spans="1:30" ht="13.5" customHeight="1">
      <c r="A34" s="18"/>
      <c r="B34" s="19"/>
      <c r="C34" s="17"/>
      <c r="D34" s="20"/>
      <c r="E34" s="12"/>
      <c r="F34" s="10"/>
      <c r="G34" s="17"/>
      <c r="H34" s="13"/>
      <c r="I34" s="10"/>
      <c r="J34" s="99"/>
      <c r="K34" s="13"/>
      <c r="L34" s="10"/>
      <c r="M34" s="89"/>
      <c r="N34" s="10"/>
      <c r="O34" s="10"/>
      <c r="P34" s="17"/>
      <c r="Q34" s="10"/>
      <c r="R34" s="10"/>
      <c r="S34" s="17"/>
      <c r="T34" s="13"/>
      <c r="U34" s="180"/>
      <c r="V34" s="55" t="s">
        <v>11</v>
      </c>
      <c r="W34" s="24"/>
      <c r="X34" s="54"/>
      <c r="Y34" s="80" t="s">
        <v>31</v>
      </c>
      <c r="Z34" s="80" t="s">
        <v>32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85"/>
      <c r="V35" s="95"/>
      <c r="W35" s="59"/>
      <c r="X35" s="60"/>
      <c r="Y35" s="81">
        <f>B35+E35+H35+K35+N35+Q35</f>
        <v>0</v>
      </c>
      <c r="Z35" s="81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176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5"/>
      <c r="P36" s="65"/>
      <c r="Q36" s="65"/>
      <c r="R36" s="68"/>
      <c r="S36" s="68"/>
      <c r="T36" s="68"/>
      <c r="U36" s="179"/>
      <c r="V36" s="55" t="s">
        <v>6</v>
      </c>
      <c r="W36" s="51" t="s">
        <v>51</v>
      </c>
      <c r="X36" s="52"/>
      <c r="Y36" s="79" t="s">
        <v>33</v>
      </c>
      <c r="Z36" s="79" t="s">
        <v>34</v>
      </c>
    </row>
    <row r="37" spans="1:30" ht="13.5" customHeight="1">
      <c r="A37" s="23"/>
      <c r="B37" s="177"/>
      <c r="C37" s="10"/>
      <c r="D37" s="11"/>
      <c r="E37" s="12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82"/>
      <c r="S37" s="84"/>
      <c r="T37" s="13"/>
      <c r="U37" s="180"/>
      <c r="V37" s="53"/>
      <c r="W37" s="26" t="s">
        <v>52</v>
      </c>
      <c r="X37" s="54"/>
      <c r="Y37" s="79" t="e">
        <f>V39*9/V43*100</f>
        <v>#DIV/0!</v>
      </c>
      <c r="Z37" s="79" t="e">
        <f>V41*4/V43*100</f>
        <v>#DIV/0!</v>
      </c>
    </row>
    <row r="38" spans="1:30" ht="13.5" customHeight="1">
      <c r="A38" s="23"/>
      <c r="B38" s="177"/>
      <c r="C38" s="10"/>
      <c r="D38" s="13"/>
      <c r="E38" s="13"/>
      <c r="F38" s="10"/>
      <c r="G38" s="99"/>
      <c r="H38" s="13"/>
      <c r="I38" s="10"/>
      <c r="J38" s="13"/>
      <c r="K38" s="13"/>
      <c r="L38" s="10"/>
      <c r="M38" s="102"/>
      <c r="N38" s="13"/>
      <c r="O38" s="10"/>
      <c r="P38" s="10"/>
      <c r="Q38" s="10"/>
      <c r="R38" s="10"/>
      <c r="S38" s="84"/>
      <c r="T38" s="13"/>
      <c r="U38" s="180"/>
      <c r="V38" s="55" t="s">
        <v>8</v>
      </c>
      <c r="W38" s="26" t="s">
        <v>53</v>
      </c>
      <c r="X38" s="54"/>
      <c r="Y38" s="42"/>
      <c r="Z38" s="42"/>
    </row>
    <row r="39" spans="1:30" ht="13.5" customHeight="1">
      <c r="A39" s="23"/>
      <c r="B39" s="177"/>
      <c r="C39" s="10"/>
      <c r="D39" s="20"/>
      <c r="E39" s="13"/>
      <c r="F39" s="10"/>
      <c r="G39" s="99"/>
      <c r="H39" s="13"/>
      <c r="I39" s="10"/>
      <c r="J39" s="13"/>
      <c r="K39" s="13"/>
      <c r="L39" s="10"/>
      <c r="M39" s="13"/>
      <c r="N39" s="13"/>
      <c r="O39" s="10"/>
      <c r="P39" s="17"/>
      <c r="Q39" s="10"/>
      <c r="R39" s="10"/>
      <c r="S39" s="13"/>
      <c r="T39" s="13"/>
      <c r="U39" s="180"/>
      <c r="V39" s="53"/>
      <c r="W39" s="26" t="s">
        <v>54</v>
      </c>
      <c r="X39" s="54"/>
      <c r="Y39" s="42"/>
      <c r="Z39" s="42"/>
    </row>
    <row r="40" spans="1:30" ht="13.5" customHeight="1">
      <c r="A40" s="182"/>
      <c r="B40" s="177"/>
      <c r="C40" s="10"/>
      <c r="D40" s="20"/>
      <c r="E40" s="13"/>
      <c r="F40" s="10"/>
      <c r="G40" s="17"/>
      <c r="H40" s="13"/>
      <c r="I40" s="10"/>
      <c r="J40" s="83"/>
      <c r="K40" s="13"/>
      <c r="L40" s="10"/>
      <c r="M40" s="102"/>
      <c r="N40" s="13"/>
      <c r="O40" s="10"/>
      <c r="P40" s="17"/>
      <c r="Q40" s="10"/>
      <c r="R40" s="10"/>
      <c r="S40" s="83"/>
      <c r="T40" s="13"/>
      <c r="U40" s="180"/>
      <c r="V40" s="55" t="s">
        <v>10</v>
      </c>
      <c r="W40" s="26" t="s">
        <v>56</v>
      </c>
      <c r="X40" s="54"/>
      <c r="Y40" s="42"/>
      <c r="Z40" s="42"/>
    </row>
    <row r="41" spans="1:30" ht="13.5" customHeight="1">
      <c r="A41" s="183"/>
      <c r="B41" s="178"/>
      <c r="C41" s="10"/>
      <c r="D41" s="20"/>
      <c r="E41" s="13"/>
      <c r="F41" s="10"/>
      <c r="G41" s="17"/>
      <c r="H41" s="13"/>
      <c r="I41" s="10"/>
      <c r="J41" s="83"/>
      <c r="K41" s="13"/>
      <c r="L41" s="10"/>
      <c r="M41" s="83"/>
      <c r="N41" s="13"/>
      <c r="O41" s="10"/>
      <c r="P41" s="17"/>
      <c r="Q41" s="10"/>
      <c r="R41" s="10"/>
      <c r="S41" s="17"/>
      <c r="T41" s="13"/>
      <c r="U41" s="180"/>
      <c r="V41" s="53"/>
      <c r="W41" s="56" t="s">
        <v>57</v>
      </c>
      <c r="X41" s="57"/>
      <c r="Y41" s="41"/>
      <c r="Z41" s="41"/>
    </row>
    <row r="42" spans="1:30" ht="13.5" customHeight="1">
      <c r="A42" s="18"/>
      <c r="B42" s="19"/>
      <c r="C42" s="17"/>
      <c r="D42" s="20"/>
      <c r="E42" s="12"/>
      <c r="F42" s="10"/>
      <c r="G42" s="17"/>
      <c r="H42" s="13"/>
      <c r="I42" s="10"/>
      <c r="J42" s="89"/>
      <c r="K42" s="13"/>
      <c r="L42" s="10"/>
      <c r="M42" s="89"/>
      <c r="N42" s="13"/>
      <c r="O42" s="10"/>
      <c r="P42" s="17"/>
      <c r="Q42" s="10"/>
      <c r="R42" s="10"/>
      <c r="S42" s="17"/>
      <c r="T42" s="13"/>
      <c r="U42" s="180"/>
      <c r="V42" s="55" t="s">
        <v>11</v>
      </c>
      <c r="W42" s="24"/>
      <c r="X42" s="54"/>
      <c r="Y42" s="80" t="s">
        <v>31</v>
      </c>
      <c r="Z42" s="80" t="s">
        <v>32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81"/>
      <c r="V43" s="62"/>
      <c r="W43" s="63"/>
      <c r="X43" s="64"/>
      <c r="Y43" s="81">
        <f>B43+E43+H43+K43+N43+Q43</f>
        <v>0</v>
      </c>
      <c r="Z43" s="81">
        <f>C43+F43+I43+L43+O43+R43</f>
        <v>0</v>
      </c>
    </row>
    <row r="44" spans="1:30" ht="21.75" customHeight="1">
      <c r="A44" s="175" t="s">
        <v>123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</sheetData>
  <mergeCells count="17">
    <mergeCell ref="A1:X1"/>
    <mergeCell ref="B4:B9"/>
    <mergeCell ref="U4:U11"/>
    <mergeCell ref="A8:A9"/>
    <mergeCell ref="B12:B17"/>
    <mergeCell ref="U12:U19"/>
    <mergeCell ref="A16:A17"/>
    <mergeCell ref="A44:O44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52"/>
  <sheetViews>
    <sheetView topLeftCell="A19" zoomScaleNormal="100" workbookViewId="0">
      <selection activeCell="L29" sqref="L29"/>
    </sheetView>
  </sheetViews>
  <sheetFormatPr defaultColWidth="9" defaultRowHeight="13.5" customHeight="1"/>
  <cols>
    <col min="1" max="1" width="3.77734375" style="37" customWidth="1"/>
    <col min="2" max="2" width="0" style="9" hidden="1" customWidth="1"/>
    <col min="3" max="3" width="10.88671875" style="9" customWidth="1"/>
    <col min="4" max="4" width="3.77734375" style="38" customWidth="1"/>
    <col min="5" max="5" width="3.77734375" style="37" customWidth="1"/>
    <col min="6" max="6" width="10.88671875" style="9" customWidth="1"/>
    <col min="7" max="7" width="3.77734375" style="38" customWidth="1"/>
    <col min="8" max="8" width="3.77734375" style="37" customWidth="1"/>
    <col min="9" max="9" width="10.88671875" style="9" customWidth="1"/>
    <col min="10" max="10" width="3.77734375" style="38" customWidth="1"/>
    <col min="11" max="11" width="3.77734375" style="37" customWidth="1"/>
    <col min="12" max="12" width="10.88671875" style="9" customWidth="1"/>
    <col min="13" max="13" width="3.77734375" style="38" customWidth="1"/>
    <col min="14" max="14" width="3.77734375" style="37" customWidth="1"/>
    <col min="15" max="15" width="10.88671875" style="9" customWidth="1"/>
    <col min="16" max="16" width="3.77734375" style="38" customWidth="1"/>
    <col min="17" max="17" width="3.77734375" style="37" customWidth="1"/>
    <col min="18" max="18" width="10.88671875" style="9" customWidth="1"/>
    <col min="19" max="19" width="3.77734375" style="38" customWidth="1"/>
    <col min="20" max="20" width="3.77734375" style="37" customWidth="1"/>
    <col min="21" max="21" width="3.77734375" style="9" customWidth="1"/>
    <col min="22" max="22" width="8.33203125" style="39" customWidth="1"/>
    <col min="23" max="23" width="8.33203125" style="40" customWidth="1"/>
    <col min="24" max="24" width="4.109375" style="38" customWidth="1"/>
    <col min="25" max="25" width="6" style="2" hidden="1" customWidth="1"/>
    <col min="26" max="26" width="5.44140625" style="3" hidden="1" customWidth="1"/>
    <col min="27" max="27" width="7.77734375" style="2" hidden="1" customWidth="1"/>
    <col min="28" max="28" width="8" style="2" hidden="1" customWidth="1"/>
    <col min="29" max="29" width="7.88671875" style="2" hidden="1" customWidth="1"/>
    <col min="30" max="30" width="7.44140625" style="2" hidden="1" customWidth="1"/>
    <col min="31" max="16384" width="9" style="9"/>
  </cols>
  <sheetData>
    <row r="1" spans="1:30" s="2" customFormat="1" ht="18.75" customHeight="1">
      <c r="A1" s="186" t="s">
        <v>397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398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399</v>
      </c>
      <c r="B3" s="44" t="s">
        <v>0</v>
      </c>
      <c r="C3" s="45" t="s">
        <v>1</v>
      </c>
      <c r="D3" s="46" t="s">
        <v>400</v>
      </c>
      <c r="E3" s="47" t="s">
        <v>401</v>
      </c>
      <c r="F3" s="45" t="s">
        <v>2</v>
      </c>
      <c r="G3" s="45" t="s">
        <v>400</v>
      </c>
      <c r="H3" s="45" t="s">
        <v>401</v>
      </c>
      <c r="I3" s="45" t="s">
        <v>3</v>
      </c>
      <c r="J3" s="45" t="s">
        <v>400</v>
      </c>
      <c r="K3" s="45" t="s">
        <v>401</v>
      </c>
      <c r="L3" s="45" t="s">
        <v>3</v>
      </c>
      <c r="M3" s="45" t="s">
        <v>400</v>
      </c>
      <c r="N3" s="45" t="s">
        <v>401</v>
      </c>
      <c r="O3" s="45" t="s">
        <v>3</v>
      </c>
      <c r="P3" s="45" t="s">
        <v>400</v>
      </c>
      <c r="Q3" s="45" t="s">
        <v>401</v>
      </c>
      <c r="R3" s="46" t="s">
        <v>4</v>
      </c>
      <c r="S3" s="45" t="s">
        <v>400</v>
      </c>
      <c r="T3" s="45" t="s">
        <v>401</v>
      </c>
      <c r="U3" s="45" t="s">
        <v>402</v>
      </c>
      <c r="V3" s="48" t="s">
        <v>5</v>
      </c>
      <c r="W3" s="45" t="s">
        <v>403</v>
      </c>
      <c r="X3" s="49" t="s">
        <v>404</v>
      </c>
      <c r="Y3" s="3"/>
    </row>
    <row r="4" spans="1:30" ht="13.5" customHeight="1">
      <c r="A4" s="22"/>
      <c r="B4" s="176"/>
      <c r="C4" s="65"/>
      <c r="D4" s="66"/>
      <c r="E4" s="67"/>
      <c r="F4" s="65"/>
      <c r="G4" s="65"/>
      <c r="H4" s="65"/>
      <c r="I4" s="68"/>
      <c r="J4" s="68"/>
      <c r="K4" s="68"/>
      <c r="L4" s="68"/>
      <c r="M4" s="68"/>
      <c r="N4" s="68"/>
      <c r="O4" s="65"/>
      <c r="P4" s="65"/>
      <c r="Q4" s="65"/>
      <c r="R4" s="68"/>
      <c r="S4" s="68"/>
      <c r="T4" s="68"/>
      <c r="U4" s="179"/>
      <c r="V4" s="50" t="s">
        <v>6</v>
      </c>
      <c r="W4" s="51" t="s">
        <v>405</v>
      </c>
      <c r="X4" s="52"/>
      <c r="AA4" s="2" t="s">
        <v>406</v>
      </c>
      <c r="AB4" s="2" t="s">
        <v>407</v>
      </c>
      <c r="AC4" s="2" t="s">
        <v>408</v>
      </c>
      <c r="AD4" s="2" t="s">
        <v>409</v>
      </c>
    </row>
    <row r="5" spans="1:30" ht="13.5" customHeight="1">
      <c r="A5" s="23" t="s">
        <v>7</v>
      </c>
      <c r="B5" s="177"/>
      <c r="C5" s="10"/>
      <c r="D5" s="11"/>
      <c r="E5" s="12"/>
      <c r="F5" s="10"/>
      <c r="G5" s="13"/>
      <c r="H5" s="13"/>
      <c r="I5" s="10"/>
      <c r="J5" s="13"/>
      <c r="K5" s="13"/>
      <c r="L5" s="10"/>
      <c r="M5" s="187"/>
      <c r="N5" s="13"/>
      <c r="O5" s="10"/>
      <c r="P5" s="10"/>
      <c r="Q5" s="10"/>
      <c r="R5" s="82"/>
      <c r="S5" s="96"/>
      <c r="T5" s="13"/>
      <c r="U5" s="180"/>
      <c r="V5" s="53"/>
      <c r="W5" s="26" t="s">
        <v>410</v>
      </c>
      <c r="X5" s="54"/>
      <c r="Y5" s="3" t="s">
        <v>411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77"/>
      <c r="C6" s="10"/>
      <c r="D6" s="13"/>
      <c r="E6" s="13"/>
      <c r="F6" s="10"/>
      <c r="G6" s="13"/>
      <c r="H6" s="13"/>
      <c r="I6" s="10"/>
      <c r="J6" s="13"/>
      <c r="K6" s="13"/>
      <c r="L6" s="10"/>
      <c r="M6" s="187"/>
      <c r="N6" s="13"/>
      <c r="O6" s="10"/>
      <c r="P6" s="10"/>
      <c r="Q6" s="10"/>
      <c r="R6" s="10"/>
      <c r="S6" s="96"/>
      <c r="T6" s="13"/>
      <c r="U6" s="180"/>
      <c r="V6" s="55" t="s">
        <v>8</v>
      </c>
      <c r="W6" s="26" t="s">
        <v>412</v>
      </c>
      <c r="X6" s="54"/>
      <c r="Y6" s="14" t="s">
        <v>413</v>
      </c>
      <c r="Z6" s="3">
        <v>2</v>
      </c>
      <c r="AA6" s="15">
        <f>Z6*7</f>
        <v>14</v>
      </c>
      <c r="AB6" s="3">
        <f>Z6*5</f>
        <v>10</v>
      </c>
      <c r="AC6" s="3" t="s">
        <v>414</v>
      </c>
      <c r="AD6" s="16">
        <f>AA6*4+AB6*9</f>
        <v>146</v>
      </c>
    </row>
    <row r="7" spans="1:30" ht="13.5" customHeight="1">
      <c r="A7" s="23" t="s">
        <v>9</v>
      </c>
      <c r="B7" s="177"/>
      <c r="C7" s="17"/>
      <c r="D7" s="20"/>
      <c r="E7" s="12"/>
      <c r="F7" s="10"/>
      <c r="G7" s="13"/>
      <c r="H7" s="13"/>
      <c r="I7" s="10"/>
      <c r="J7" s="20"/>
      <c r="K7" s="61"/>
      <c r="L7" s="10"/>
      <c r="M7" s="187"/>
      <c r="N7" s="13"/>
      <c r="O7" s="10"/>
      <c r="P7" s="17"/>
      <c r="Q7" s="10"/>
      <c r="R7" s="10"/>
      <c r="S7" s="13"/>
      <c r="T7" s="13"/>
      <c r="U7" s="180"/>
      <c r="V7" s="53"/>
      <c r="W7" s="26" t="s">
        <v>415</v>
      </c>
      <c r="X7" s="54"/>
      <c r="Y7" s="2" t="s">
        <v>416</v>
      </c>
      <c r="Z7" s="3">
        <v>1.8</v>
      </c>
      <c r="AA7" s="3">
        <f>Z7*1</f>
        <v>1.8</v>
      </c>
      <c r="AB7" s="3" t="s">
        <v>417</v>
      </c>
      <c r="AC7" s="3">
        <f>Z7*5</f>
        <v>9</v>
      </c>
      <c r="AD7" s="3">
        <f>AA7*4+AC7*4</f>
        <v>43.2</v>
      </c>
    </row>
    <row r="8" spans="1:30" ht="13.5" customHeight="1">
      <c r="A8" s="182" t="s">
        <v>418</v>
      </c>
      <c r="B8" s="177"/>
      <c r="C8" s="17"/>
      <c r="D8" s="20"/>
      <c r="E8" s="12"/>
      <c r="F8" s="10"/>
      <c r="G8" s="122"/>
      <c r="H8" s="13"/>
      <c r="I8" s="10"/>
      <c r="J8" s="187"/>
      <c r="K8" s="13"/>
      <c r="L8" s="10"/>
      <c r="M8" s="13"/>
      <c r="N8" s="13"/>
      <c r="O8" s="10"/>
      <c r="P8" s="17"/>
      <c r="Q8" s="10"/>
      <c r="R8" s="10"/>
      <c r="S8" s="17"/>
      <c r="T8" s="13"/>
      <c r="U8" s="180"/>
      <c r="V8" s="55" t="s">
        <v>10</v>
      </c>
      <c r="W8" s="26" t="s">
        <v>419</v>
      </c>
      <c r="X8" s="54"/>
      <c r="Y8" s="2" t="s">
        <v>420</v>
      </c>
      <c r="Z8" s="3">
        <v>2.5</v>
      </c>
      <c r="AA8" s="3"/>
      <c r="AB8" s="3">
        <f>Z8*5</f>
        <v>12.5</v>
      </c>
      <c r="AC8" s="3" t="s">
        <v>414</v>
      </c>
      <c r="AD8" s="3">
        <f>AB8*9</f>
        <v>112.5</v>
      </c>
    </row>
    <row r="9" spans="1:30" ht="13.5" customHeight="1">
      <c r="A9" s="183"/>
      <c r="B9" s="178"/>
      <c r="C9" s="17"/>
      <c r="D9" s="20"/>
      <c r="E9" s="12"/>
      <c r="F9" s="10"/>
      <c r="G9" s="17"/>
      <c r="H9" s="13"/>
      <c r="I9" s="24"/>
      <c r="J9" s="25"/>
      <c r="K9" s="26"/>
      <c r="L9" s="10"/>
      <c r="M9" s="122"/>
      <c r="N9" s="13"/>
      <c r="O9" s="10"/>
      <c r="P9" s="17"/>
      <c r="Q9" s="10"/>
      <c r="R9" s="10"/>
      <c r="S9" s="17"/>
      <c r="T9" s="13"/>
      <c r="U9" s="180"/>
      <c r="V9" s="53"/>
      <c r="W9" s="56" t="s">
        <v>421</v>
      </c>
      <c r="X9" s="57"/>
      <c r="Y9" s="2" t="s">
        <v>422</v>
      </c>
      <c r="Z9" s="3">
        <v>1</v>
      </c>
      <c r="AC9" s="2">
        <f>Z9*15</f>
        <v>15</v>
      </c>
    </row>
    <row r="10" spans="1:30" ht="13.5" customHeight="1">
      <c r="A10" s="18" t="s">
        <v>423</v>
      </c>
      <c r="B10" s="19"/>
      <c r="C10" s="17"/>
      <c r="D10" s="20"/>
      <c r="E10" s="12"/>
      <c r="F10" s="10"/>
      <c r="G10" s="17"/>
      <c r="H10" s="13"/>
      <c r="I10" s="10"/>
      <c r="J10" s="122"/>
      <c r="K10" s="13"/>
      <c r="L10" s="10"/>
      <c r="M10" s="122"/>
      <c r="N10" s="10"/>
      <c r="O10" s="10"/>
      <c r="P10" s="17"/>
      <c r="Q10" s="10"/>
      <c r="R10" s="10"/>
      <c r="S10" s="17"/>
      <c r="T10" s="13"/>
      <c r="U10" s="180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85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78"/>
      <c r="C12" s="65"/>
      <c r="D12" s="66"/>
      <c r="E12" s="67"/>
      <c r="F12" s="68"/>
      <c r="G12" s="68"/>
      <c r="H12" s="68"/>
      <c r="I12" s="65"/>
      <c r="J12" s="65"/>
      <c r="K12" s="65"/>
      <c r="L12" s="68"/>
      <c r="M12" s="68"/>
      <c r="N12" s="68"/>
      <c r="O12" s="68"/>
      <c r="P12" s="65"/>
      <c r="Q12" s="68"/>
      <c r="R12" s="68"/>
      <c r="S12" s="68"/>
      <c r="T12" s="68"/>
      <c r="U12" s="179"/>
      <c r="V12" s="50" t="s">
        <v>6</v>
      </c>
      <c r="W12" s="51" t="s">
        <v>424</v>
      </c>
      <c r="X12" s="52"/>
      <c r="AA12" s="2" t="s">
        <v>425</v>
      </c>
      <c r="AB12" s="2" t="s">
        <v>426</v>
      </c>
      <c r="AC12" s="2" t="s">
        <v>427</v>
      </c>
      <c r="AD12" s="2" t="s">
        <v>428</v>
      </c>
    </row>
    <row r="13" spans="1:30" ht="13.5" customHeight="1">
      <c r="A13" s="23" t="s">
        <v>7</v>
      </c>
      <c r="B13" s="184"/>
      <c r="C13" s="10"/>
      <c r="D13" s="13"/>
      <c r="E13" s="13"/>
      <c r="F13" s="10"/>
      <c r="G13" s="13"/>
      <c r="H13" s="13"/>
      <c r="I13" s="10"/>
      <c r="J13" s="13"/>
      <c r="K13" s="13"/>
      <c r="L13" s="10"/>
      <c r="M13" s="13"/>
      <c r="N13" s="13"/>
      <c r="O13" s="10"/>
      <c r="P13" s="10"/>
      <c r="Q13" s="10"/>
      <c r="R13" s="10"/>
      <c r="S13" s="96"/>
      <c r="T13" s="13"/>
      <c r="U13" s="180"/>
      <c r="V13" s="53"/>
      <c r="W13" s="26" t="s">
        <v>429</v>
      </c>
      <c r="X13" s="54"/>
      <c r="Y13" s="3" t="s">
        <v>430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84"/>
      <c r="C14" s="10"/>
      <c r="D14" s="13"/>
      <c r="E14" s="13"/>
      <c r="F14" s="10"/>
      <c r="G14" s="13"/>
      <c r="H14" s="13"/>
      <c r="I14" s="10"/>
      <c r="J14" s="13"/>
      <c r="K14" s="13"/>
      <c r="M14" s="13"/>
      <c r="O14" s="10"/>
      <c r="P14" s="10"/>
      <c r="Q14" s="10"/>
      <c r="R14" s="10"/>
      <c r="S14" s="96"/>
      <c r="T14" s="13"/>
      <c r="U14" s="180"/>
      <c r="V14" s="55" t="s">
        <v>8</v>
      </c>
      <c r="W14" s="26" t="s">
        <v>431</v>
      </c>
      <c r="X14" s="54"/>
      <c r="Y14" s="14" t="s">
        <v>432</v>
      </c>
      <c r="Z14" s="3">
        <v>2</v>
      </c>
      <c r="AA14" s="15">
        <f>Z14*7</f>
        <v>14</v>
      </c>
      <c r="AB14" s="3">
        <f>Z14*5</f>
        <v>10</v>
      </c>
      <c r="AC14" s="3" t="s">
        <v>433</v>
      </c>
      <c r="AD14" s="16">
        <f>AA14*4+AB14*9</f>
        <v>146</v>
      </c>
    </row>
    <row r="15" spans="1:30" ht="13.5" customHeight="1">
      <c r="A15" s="23" t="s">
        <v>434</v>
      </c>
      <c r="B15" s="184"/>
      <c r="C15" s="17"/>
      <c r="D15" s="97"/>
      <c r="E15" s="12"/>
      <c r="F15" s="10"/>
      <c r="G15" s="13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13"/>
      <c r="T15" s="13"/>
      <c r="U15" s="180"/>
      <c r="V15" s="53"/>
      <c r="W15" s="26" t="s">
        <v>435</v>
      </c>
      <c r="X15" s="54"/>
      <c r="Y15" s="2" t="s">
        <v>436</v>
      </c>
      <c r="Z15" s="3">
        <v>1.6</v>
      </c>
      <c r="AA15" s="3">
        <f>Z15*1</f>
        <v>1.6</v>
      </c>
      <c r="AB15" s="3" t="s">
        <v>433</v>
      </c>
      <c r="AC15" s="3">
        <f>Z15*5</f>
        <v>8</v>
      </c>
      <c r="AD15" s="3">
        <f>AA15*4+AC15*4</f>
        <v>38.4</v>
      </c>
    </row>
    <row r="16" spans="1:30" ht="13.5" customHeight="1">
      <c r="A16" s="182" t="s">
        <v>437</v>
      </c>
      <c r="B16" s="184"/>
      <c r="C16" s="10"/>
      <c r="D16" s="97"/>
      <c r="E16" s="61"/>
      <c r="F16" s="10"/>
      <c r="G16" s="17"/>
      <c r="H16" s="13"/>
      <c r="I16" s="10"/>
      <c r="J16" s="13"/>
      <c r="K16" s="13"/>
      <c r="L16" s="10"/>
      <c r="M16" s="13"/>
      <c r="N16" s="13"/>
      <c r="O16" s="10"/>
      <c r="P16" s="17"/>
      <c r="Q16" s="10"/>
      <c r="R16" s="10"/>
      <c r="S16" s="17"/>
      <c r="T16" s="13"/>
      <c r="U16" s="180"/>
      <c r="V16" s="55" t="s">
        <v>10</v>
      </c>
      <c r="W16" s="26" t="s">
        <v>438</v>
      </c>
      <c r="X16" s="54"/>
      <c r="Y16" s="2" t="s">
        <v>439</v>
      </c>
      <c r="Z16" s="3">
        <v>2.5</v>
      </c>
      <c r="AA16" s="3"/>
      <c r="AB16" s="3">
        <f>Z16*5</f>
        <v>12.5</v>
      </c>
      <c r="AC16" s="3" t="s">
        <v>433</v>
      </c>
      <c r="AD16" s="3">
        <f>AB16*9</f>
        <v>112.5</v>
      </c>
    </row>
    <row r="17" spans="1:30" ht="13.5" customHeight="1">
      <c r="A17" s="182"/>
      <c r="B17" s="184"/>
      <c r="C17" s="17"/>
      <c r="D17" s="20"/>
      <c r="E17" s="12"/>
      <c r="F17" s="10"/>
      <c r="G17" s="17"/>
      <c r="H17" s="13"/>
      <c r="I17" s="10"/>
      <c r="J17" s="122"/>
      <c r="K17" s="13"/>
      <c r="L17" s="10"/>
      <c r="M17" s="13"/>
      <c r="N17" s="13"/>
      <c r="O17" s="10"/>
      <c r="P17" s="17"/>
      <c r="Q17" s="10"/>
      <c r="R17" s="10"/>
      <c r="S17" s="17"/>
      <c r="T17" s="13"/>
      <c r="U17" s="180"/>
      <c r="V17" s="53"/>
      <c r="W17" s="56" t="s">
        <v>421</v>
      </c>
      <c r="X17" s="57"/>
      <c r="Y17" s="2" t="s">
        <v>440</v>
      </c>
      <c r="Z17" s="3">
        <v>1</v>
      </c>
      <c r="AC17" s="2">
        <f>Z17*15</f>
        <v>15</v>
      </c>
    </row>
    <row r="18" spans="1:30" ht="13.5" customHeight="1">
      <c r="A18" s="18" t="s">
        <v>441</v>
      </c>
      <c r="B18" s="19"/>
      <c r="C18" s="17"/>
      <c r="D18" s="20"/>
      <c r="E18" s="12"/>
      <c r="F18" s="10"/>
      <c r="G18" s="17"/>
      <c r="H18" s="13"/>
      <c r="I18" s="10"/>
      <c r="J18" s="122"/>
      <c r="K18" s="13"/>
      <c r="L18" s="10"/>
      <c r="M18" s="122"/>
      <c r="N18" s="13"/>
      <c r="O18" s="10"/>
      <c r="P18" s="17"/>
      <c r="Q18" s="10"/>
      <c r="R18" s="10"/>
      <c r="S18" s="17"/>
      <c r="T18" s="13"/>
      <c r="U18" s="180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188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3"/>
      <c r="O19" s="72"/>
      <c r="P19" s="69"/>
      <c r="Q19" s="72"/>
      <c r="R19" s="72"/>
      <c r="S19" s="69"/>
      <c r="T19" s="73"/>
      <c r="U19" s="185"/>
      <c r="V19" s="58"/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3"/>
      <c r="B20" s="178"/>
      <c r="C20" s="65"/>
      <c r="D20" s="66"/>
      <c r="E20" s="67"/>
      <c r="F20" s="68"/>
      <c r="G20" s="68"/>
      <c r="H20" s="68"/>
      <c r="I20" s="65"/>
      <c r="J20" s="65"/>
      <c r="K20" s="65"/>
      <c r="L20" s="68"/>
      <c r="M20" s="68"/>
      <c r="N20" s="68"/>
      <c r="O20" s="68"/>
      <c r="P20" s="65"/>
      <c r="Q20" s="68"/>
      <c r="R20" s="68"/>
      <c r="S20" s="68"/>
      <c r="T20" s="68"/>
      <c r="U20" s="179"/>
      <c r="V20" s="50" t="s">
        <v>6</v>
      </c>
      <c r="W20" s="51" t="s">
        <v>424</v>
      </c>
      <c r="X20" s="52"/>
      <c r="AA20" s="2" t="s">
        <v>425</v>
      </c>
      <c r="AB20" s="2" t="s">
        <v>426</v>
      </c>
      <c r="AC20" s="2" t="s">
        <v>427</v>
      </c>
      <c r="AD20" s="2" t="s">
        <v>428</v>
      </c>
    </row>
    <row r="21" spans="1:30" ht="13.5" customHeight="1">
      <c r="A21" s="23" t="s">
        <v>7</v>
      </c>
      <c r="B21" s="184"/>
      <c r="C21" s="10"/>
      <c r="D21" s="13"/>
      <c r="E21" s="13"/>
      <c r="F21" s="10"/>
      <c r="G21" s="13"/>
      <c r="H21" s="13"/>
      <c r="I21" s="10"/>
      <c r="J21" s="13"/>
      <c r="K21" s="13"/>
      <c r="L21" s="10"/>
      <c r="M21" s="13"/>
      <c r="N21" s="13"/>
      <c r="O21" s="10"/>
      <c r="P21" s="10"/>
      <c r="Q21" s="10"/>
      <c r="R21" s="10"/>
      <c r="S21" s="96"/>
      <c r="T21" s="13"/>
      <c r="U21" s="180"/>
      <c r="V21" s="53"/>
      <c r="W21" s="26" t="s">
        <v>429</v>
      </c>
      <c r="X21" s="54"/>
      <c r="Y21" s="3" t="s">
        <v>430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84"/>
      <c r="C22" s="10"/>
      <c r="D22" s="13"/>
      <c r="E22" s="13"/>
      <c r="F22" s="10"/>
      <c r="G22" s="13"/>
      <c r="H22" s="13"/>
      <c r="I22" s="10"/>
      <c r="J22" s="13"/>
      <c r="K22" s="13"/>
      <c r="M22" s="13"/>
      <c r="O22" s="10"/>
      <c r="P22" s="10"/>
      <c r="Q22" s="10"/>
      <c r="R22" s="10"/>
      <c r="S22" s="96"/>
      <c r="T22" s="13"/>
      <c r="U22" s="180"/>
      <c r="V22" s="55" t="s">
        <v>8</v>
      </c>
      <c r="W22" s="26" t="s">
        <v>431</v>
      </c>
      <c r="X22" s="54"/>
      <c r="Y22" s="14" t="s">
        <v>432</v>
      </c>
      <c r="Z22" s="3">
        <v>2</v>
      </c>
      <c r="AA22" s="15">
        <f>Z22*7</f>
        <v>14</v>
      </c>
      <c r="AB22" s="3">
        <f>Z22*5</f>
        <v>10</v>
      </c>
      <c r="AC22" s="3" t="s">
        <v>433</v>
      </c>
      <c r="AD22" s="16">
        <f>AA22*4+AB22*9</f>
        <v>146</v>
      </c>
    </row>
    <row r="23" spans="1:30" ht="13.5" customHeight="1">
      <c r="A23" s="23" t="s">
        <v>434</v>
      </c>
      <c r="B23" s="184"/>
      <c r="C23" s="17"/>
      <c r="D23" s="97"/>
      <c r="E23" s="12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180"/>
      <c r="V23" s="53"/>
      <c r="W23" s="26" t="s">
        <v>435</v>
      </c>
      <c r="X23" s="54"/>
      <c r="Y23" s="2" t="s">
        <v>436</v>
      </c>
      <c r="Z23" s="3">
        <v>1.6</v>
      </c>
      <c r="AA23" s="3">
        <f>Z23*1</f>
        <v>1.6</v>
      </c>
      <c r="AB23" s="3" t="s">
        <v>433</v>
      </c>
      <c r="AC23" s="3">
        <f>Z23*5</f>
        <v>8</v>
      </c>
      <c r="AD23" s="3">
        <f>AA23*4+AC23*4</f>
        <v>38.4</v>
      </c>
    </row>
    <row r="24" spans="1:30" ht="13.5" customHeight="1">
      <c r="A24" s="182" t="s">
        <v>442</v>
      </c>
      <c r="B24" s="184"/>
      <c r="C24" s="10"/>
      <c r="D24" s="97"/>
      <c r="E24" s="61"/>
      <c r="F24" s="10"/>
      <c r="G24" s="17"/>
      <c r="H24" s="13"/>
      <c r="I24" s="10"/>
      <c r="J24" s="13"/>
      <c r="K24" s="13"/>
      <c r="L24" s="10"/>
      <c r="M24" s="13"/>
      <c r="N24" s="13"/>
      <c r="O24" s="10"/>
      <c r="P24" s="17"/>
      <c r="Q24" s="10"/>
      <c r="R24" s="10"/>
      <c r="S24" s="17"/>
      <c r="T24" s="13"/>
      <c r="U24" s="180"/>
      <c r="V24" s="55" t="s">
        <v>10</v>
      </c>
      <c r="W24" s="26" t="s">
        <v>438</v>
      </c>
      <c r="X24" s="54"/>
      <c r="Y24" s="2" t="s">
        <v>439</v>
      </c>
      <c r="Z24" s="3">
        <v>2.5</v>
      </c>
      <c r="AA24" s="3"/>
      <c r="AB24" s="3">
        <f>Z24*5</f>
        <v>12.5</v>
      </c>
      <c r="AC24" s="3" t="s">
        <v>433</v>
      </c>
      <c r="AD24" s="3">
        <f>AB24*9</f>
        <v>112.5</v>
      </c>
    </row>
    <row r="25" spans="1:30" ht="13.5" customHeight="1">
      <c r="A25" s="182"/>
      <c r="B25" s="184"/>
      <c r="C25" s="17"/>
      <c r="D25" s="20"/>
      <c r="E25" s="12"/>
      <c r="F25" s="10"/>
      <c r="G25" s="17"/>
      <c r="H25" s="13"/>
      <c r="I25" s="10"/>
      <c r="J25" s="122"/>
      <c r="K25" s="13"/>
      <c r="L25" s="10"/>
      <c r="M25" s="13"/>
      <c r="N25" s="13"/>
      <c r="O25" s="10"/>
      <c r="P25" s="17"/>
      <c r="Q25" s="10"/>
      <c r="R25" s="10"/>
      <c r="S25" s="17"/>
      <c r="T25" s="13"/>
      <c r="U25" s="180"/>
      <c r="V25" s="53"/>
      <c r="W25" s="56" t="s">
        <v>421</v>
      </c>
      <c r="X25" s="57"/>
      <c r="Y25" s="2" t="s">
        <v>440</v>
      </c>
      <c r="Z25" s="3">
        <v>1</v>
      </c>
      <c r="AC25" s="2">
        <f>Z25*15</f>
        <v>15</v>
      </c>
    </row>
    <row r="26" spans="1:30" ht="13.5" customHeight="1">
      <c r="A26" s="18" t="s">
        <v>441</v>
      </c>
      <c r="B26" s="19"/>
      <c r="C26" s="17"/>
      <c r="D26" s="20"/>
      <c r="E26" s="12"/>
      <c r="F26" s="10"/>
      <c r="G26" s="17"/>
      <c r="H26" s="13"/>
      <c r="I26" s="10"/>
      <c r="J26" s="122"/>
      <c r="K26" s="13"/>
      <c r="L26" s="10"/>
      <c r="M26" s="122"/>
      <c r="N26" s="13"/>
      <c r="O26" s="10"/>
      <c r="P26" s="17"/>
      <c r="Q26" s="10"/>
      <c r="R26" s="10"/>
      <c r="S26" s="17"/>
      <c r="T26" s="13"/>
      <c r="U26" s="180"/>
      <c r="V26" s="55" t="s">
        <v>11</v>
      </c>
      <c r="W26" s="24"/>
      <c r="X26" s="54"/>
      <c r="AA26" s="2">
        <f>SUM(AA21:AA25)</f>
        <v>28</v>
      </c>
      <c r="AB26" s="2">
        <f>SUM(AB21:AB25)</f>
        <v>22.5</v>
      </c>
      <c r="AC26" s="2">
        <f>SUM(AC21:AC25)</f>
        <v>116</v>
      </c>
      <c r="AD26" s="2">
        <f>AA26*4+AB26*9+AC26*4</f>
        <v>778.5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10"/>
      <c r="M27" s="122"/>
      <c r="N27" s="13"/>
      <c r="O27" s="72"/>
      <c r="P27" s="69"/>
      <c r="Q27" s="72"/>
      <c r="R27" s="72"/>
      <c r="S27" s="69"/>
      <c r="T27" s="73"/>
      <c r="U27" s="185"/>
      <c r="V27" s="58"/>
      <c r="W27" s="59"/>
      <c r="X27" s="60"/>
      <c r="AA27" s="21">
        <f>AA26*4/AD26</f>
        <v>0.14386640976236351</v>
      </c>
      <c r="AB27" s="21">
        <f>AB26*9/AD26</f>
        <v>0.26011560693641617</v>
      </c>
      <c r="AC27" s="21">
        <f>AC26*4/AD26</f>
        <v>0.59601798330122024</v>
      </c>
    </row>
    <row r="28" spans="1:30" ht="13.5" customHeight="1">
      <c r="A28" s="22">
        <v>2</v>
      </c>
      <c r="B28" s="184"/>
      <c r="C28" s="65" t="s">
        <v>443</v>
      </c>
      <c r="D28" s="66" t="s">
        <v>444</v>
      </c>
      <c r="E28" s="67"/>
      <c r="F28" s="65" t="s">
        <v>445</v>
      </c>
      <c r="G28" s="65" t="s">
        <v>446</v>
      </c>
      <c r="H28" s="65"/>
      <c r="I28" s="68" t="s">
        <v>447</v>
      </c>
      <c r="J28" s="68" t="s">
        <v>448</v>
      </c>
      <c r="K28" s="68"/>
      <c r="L28" s="65" t="s">
        <v>598</v>
      </c>
      <c r="M28" s="65" t="s">
        <v>448</v>
      </c>
      <c r="N28" s="65"/>
      <c r="O28" s="65" t="str">
        <f>[2]菜單!I42</f>
        <v>深色蔬菜</v>
      </c>
      <c r="P28" s="65" t="s">
        <v>449</v>
      </c>
      <c r="Q28" s="65"/>
      <c r="R28" s="68" t="s">
        <v>450</v>
      </c>
      <c r="S28" s="68" t="s">
        <v>448</v>
      </c>
      <c r="T28" s="68"/>
      <c r="U28" s="179" t="s">
        <v>451</v>
      </c>
      <c r="V28" s="50" t="s">
        <v>6</v>
      </c>
      <c r="W28" s="51" t="s">
        <v>424</v>
      </c>
      <c r="X28" s="52">
        <v>5.8</v>
      </c>
      <c r="AA28" s="2" t="s">
        <v>425</v>
      </c>
      <c r="AB28" s="2" t="s">
        <v>426</v>
      </c>
      <c r="AC28" s="2" t="s">
        <v>427</v>
      </c>
      <c r="AD28" s="2" t="s">
        <v>428</v>
      </c>
    </row>
    <row r="29" spans="1:30" ht="13.5" customHeight="1">
      <c r="A29" s="23" t="s">
        <v>452</v>
      </c>
      <c r="B29" s="184"/>
      <c r="C29" s="10" t="s">
        <v>35</v>
      </c>
      <c r="D29" s="11"/>
      <c r="E29" s="61">
        <v>70</v>
      </c>
      <c r="F29" s="10" t="s">
        <v>453</v>
      </c>
      <c r="G29" s="13"/>
      <c r="H29" s="13">
        <v>65</v>
      </c>
      <c r="I29" s="10" t="s">
        <v>39</v>
      </c>
      <c r="J29" s="13" t="s">
        <v>38</v>
      </c>
      <c r="K29" s="13">
        <v>50</v>
      </c>
      <c r="L29" s="10" t="s">
        <v>454</v>
      </c>
      <c r="M29" s="13"/>
      <c r="N29" s="13">
        <v>40</v>
      </c>
      <c r="O29" s="10" t="str">
        <f>O28</f>
        <v>深色蔬菜</v>
      </c>
      <c r="P29" s="10"/>
      <c r="Q29" s="10">
        <v>100</v>
      </c>
      <c r="R29" s="82" t="s">
        <v>455</v>
      </c>
      <c r="S29" s="83"/>
      <c r="T29" s="13">
        <v>25</v>
      </c>
      <c r="U29" s="180"/>
      <c r="V29" s="53">
        <f>X28*15+X30*5</f>
        <v>98</v>
      </c>
      <c r="W29" s="26" t="s">
        <v>429</v>
      </c>
      <c r="X29" s="54">
        <v>2.8</v>
      </c>
      <c r="Y29" s="3" t="s">
        <v>430</v>
      </c>
      <c r="Z29" s="3">
        <v>6.2</v>
      </c>
      <c r="AA29" s="3">
        <f>Z29*2</f>
        <v>12.4</v>
      </c>
      <c r="AB29" s="3"/>
      <c r="AC29" s="3">
        <f>Z29*15</f>
        <v>93</v>
      </c>
      <c r="AD29" s="3">
        <f>AA29*4+AC29*4</f>
        <v>421.6</v>
      </c>
    </row>
    <row r="30" spans="1:30" ht="13.5" customHeight="1">
      <c r="A30" s="23">
        <v>18</v>
      </c>
      <c r="B30" s="184"/>
      <c r="C30" s="10" t="s">
        <v>456</v>
      </c>
      <c r="D30" s="13"/>
      <c r="E30" s="13">
        <v>40</v>
      </c>
      <c r="F30" s="10"/>
      <c r="G30" s="83"/>
      <c r="H30" s="13"/>
      <c r="I30" s="10" t="s">
        <v>26</v>
      </c>
      <c r="J30" s="17"/>
      <c r="K30" s="13">
        <v>10</v>
      </c>
      <c r="L30" s="10" t="s">
        <v>26</v>
      </c>
      <c r="M30" s="17"/>
      <c r="N30" s="13">
        <v>5</v>
      </c>
      <c r="O30" s="10"/>
      <c r="P30" s="10"/>
      <c r="Q30" s="10"/>
      <c r="R30" s="10" t="s">
        <v>457</v>
      </c>
      <c r="S30" s="83"/>
      <c r="T30" s="13">
        <v>5</v>
      </c>
      <c r="U30" s="180"/>
      <c r="V30" s="55" t="s">
        <v>8</v>
      </c>
      <c r="W30" s="26" t="s">
        <v>431</v>
      </c>
      <c r="X30" s="54">
        <v>2.2000000000000002</v>
      </c>
      <c r="Y30" s="14" t="s">
        <v>432</v>
      </c>
      <c r="Z30" s="3">
        <v>2.2000000000000002</v>
      </c>
      <c r="AA30" s="15">
        <f>Z30*7</f>
        <v>15.400000000000002</v>
      </c>
      <c r="AB30" s="3">
        <f>Z30*5</f>
        <v>11</v>
      </c>
      <c r="AC30" s="3" t="s">
        <v>433</v>
      </c>
      <c r="AD30" s="16">
        <f>AA30*4+AB30*9</f>
        <v>160.60000000000002</v>
      </c>
    </row>
    <row r="31" spans="1:30" ht="13.5" customHeight="1">
      <c r="A31" s="23" t="s">
        <v>9</v>
      </c>
      <c r="B31" s="184"/>
      <c r="C31" s="17"/>
      <c r="D31" s="20"/>
      <c r="E31" s="12"/>
      <c r="F31" s="10"/>
      <c r="G31" s="10"/>
      <c r="H31" s="13"/>
      <c r="I31" s="10" t="s">
        <v>458</v>
      </c>
      <c r="J31" s="13"/>
      <c r="K31" s="13">
        <v>5</v>
      </c>
      <c r="L31" s="10" t="s">
        <v>459</v>
      </c>
      <c r="M31" s="13"/>
      <c r="N31" s="13">
        <v>5</v>
      </c>
      <c r="O31" s="10"/>
      <c r="P31" s="17"/>
      <c r="Q31" s="10"/>
      <c r="R31" s="10" t="s">
        <v>460</v>
      </c>
      <c r="S31" s="83"/>
      <c r="T31" s="13">
        <v>10</v>
      </c>
      <c r="U31" s="180"/>
      <c r="V31" s="53">
        <f>X29*5+X31*5</f>
        <v>28</v>
      </c>
      <c r="W31" s="26" t="s">
        <v>435</v>
      </c>
      <c r="X31" s="54">
        <v>2.8</v>
      </c>
      <c r="Y31" s="2" t="s">
        <v>436</v>
      </c>
      <c r="Z31" s="3">
        <v>1.6</v>
      </c>
      <c r="AA31" s="3">
        <f>Z31*1</f>
        <v>1.6</v>
      </c>
      <c r="AB31" s="3" t="s">
        <v>433</v>
      </c>
      <c r="AC31" s="3">
        <f>Z31*5</f>
        <v>8</v>
      </c>
      <c r="AD31" s="3">
        <f>AA31*4+AC31*4</f>
        <v>38.4</v>
      </c>
    </row>
    <row r="32" spans="1:30" ht="13.5" customHeight="1">
      <c r="A32" s="182" t="s">
        <v>461</v>
      </c>
      <c r="B32" s="184"/>
      <c r="C32" s="17"/>
      <c r="D32" s="20"/>
      <c r="E32" s="12"/>
      <c r="F32" s="10"/>
      <c r="G32" s="122"/>
      <c r="H32" s="13"/>
      <c r="I32" s="10" t="s">
        <v>30</v>
      </c>
      <c r="J32" s="83"/>
      <c r="K32" s="13">
        <v>10</v>
      </c>
      <c r="L32" s="10" t="s">
        <v>30</v>
      </c>
      <c r="M32" s="83"/>
      <c r="N32" s="13">
        <v>10</v>
      </c>
      <c r="O32" s="10"/>
      <c r="P32" s="17"/>
      <c r="Q32" s="10"/>
      <c r="R32" s="10"/>
      <c r="S32" s="17"/>
      <c r="T32" s="13"/>
      <c r="U32" s="180"/>
      <c r="V32" s="55" t="s">
        <v>10</v>
      </c>
      <c r="W32" s="26" t="s">
        <v>438</v>
      </c>
      <c r="X32" s="54"/>
      <c r="Y32" s="2" t="s">
        <v>439</v>
      </c>
      <c r="Z32" s="3">
        <v>2.5</v>
      </c>
      <c r="AA32" s="3"/>
      <c r="AB32" s="3">
        <f>Z32*5</f>
        <v>12.5</v>
      </c>
      <c r="AC32" s="3" t="s">
        <v>433</v>
      </c>
      <c r="AD32" s="3">
        <f>AB32*9</f>
        <v>112.5</v>
      </c>
    </row>
    <row r="33" spans="1:30" ht="13.5" customHeight="1">
      <c r="A33" s="182"/>
      <c r="B33" s="184"/>
      <c r="C33" s="17"/>
      <c r="D33" s="20"/>
      <c r="E33" s="12"/>
      <c r="F33" s="10"/>
      <c r="G33" s="17"/>
      <c r="H33" s="13"/>
      <c r="I33" s="10"/>
      <c r="J33" s="122"/>
      <c r="K33" s="13"/>
      <c r="L33" s="24" t="s">
        <v>462</v>
      </c>
      <c r="M33" s="25"/>
      <c r="N33" s="26">
        <v>2</v>
      </c>
      <c r="O33" s="10"/>
      <c r="P33" s="17"/>
      <c r="Q33" s="10"/>
      <c r="R33" s="10"/>
      <c r="S33" s="17"/>
      <c r="T33" s="13"/>
      <c r="U33" s="180"/>
      <c r="V33" s="53">
        <f>X28*2+X29*7+X30</f>
        <v>33.4</v>
      </c>
      <c r="W33" s="56" t="s">
        <v>421</v>
      </c>
      <c r="X33" s="57"/>
      <c r="Y33" s="2" t="s">
        <v>440</v>
      </c>
      <c r="AC33" s="2">
        <f>Z33*15</f>
        <v>0</v>
      </c>
    </row>
    <row r="34" spans="1:30" ht="13.5" customHeight="1">
      <c r="A34" s="18" t="s">
        <v>441</v>
      </c>
      <c r="B34" s="19"/>
      <c r="C34" s="17"/>
      <c r="D34" s="20"/>
      <c r="E34" s="12"/>
      <c r="F34" s="10"/>
      <c r="G34" s="17"/>
      <c r="H34" s="13"/>
      <c r="I34" s="10"/>
      <c r="J34" s="122"/>
      <c r="K34" s="10"/>
      <c r="L34" s="10" t="s">
        <v>463</v>
      </c>
      <c r="M34" s="122"/>
      <c r="N34" s="13">
        <v>15</v>
      </c>
      <c r="O34" s="10"/>
      <c r="P34" s="17"/>
      <c r="Q34" s="10"/>
      <c r="R34" s="10"/>
      <c r="S34" s="17"/>
      <c r="T34" s="13"/>
      <c r="U34" s="180"/>
      <c r="V34" s="55" t="s">
        <v>11</v>
      </c>
      <c r="W34" s="24"/>
      <c r="X34" s="54"/>
      <c r="AA34" s="2">
        <f>SUM(AA29:AA33)</f>
        <v>29.400000000000006</v>
      </c>
      <c r="AB34" s="2">
        <f>SUM(AB29:AB33)</f>
        <v>23.5</v>
      </c>
      <c r="AC34" s="2">
        <f>SUM(AC29:AC33)</f>
        <v>101</v>
      </c>
      <c r="AD34" s="2">
        <f>AA34*4+AB34*9+AC34*4</f>
        <v>733.1</v>
      </c>
    </row>
    <row r="35" spans="1:30" ht="13.5" customHeight="1" thickBot="1">
      <c r="A35" s="75"/>
      <c r="B35" s="76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85"/>
      <c r="V35" s="58">
        <f>V29*4+V31*9+V33*4</f>
        <v>777.6</v>
      </c>
      <c r="W35" s="59"/>
      <c r="X35" s="60"/>
      <c r="AA35" s="21">
        <f>AA34*4/AD34</f>
        <v>0.16041467739735374</v>
      </c>
      <c r="AB35" s="21">
        <f>AB34*9/AD34</f>
        <v>0.28850088664575091</v>
      </c>
      <c r="AC35" s="21">
        <f>AC34*4/AD34</f>
        <v>0.55108443595689538</v>
      </c>
    </row>
    <row r="36" spans="1:30" ht="13.5" customHeight="1">
      <c r="A36" s="22">
        <v>2</v>
      </c>
      <c r="B36" s="184"/>
      <c r="C36" s="65" t="s">
        <v>464</v>
      </c>
      <c r="D36" s="65" t="s">
        <v>444</v>
      </c>
      <c r="E36" s="65"/>
      <c r="F36" s="68" t="s">
        <v>465</v>
      </c>
      <c r="G36" s="68" t="s">
        <v>448</v>
      </c>
      <c r="H36" s="68"/>
      <c r="I36" s="68" t="s">
        <v>466</v>
      </c>
      <c r="J36" s="189" t="s">
        <v>444</v>
      </c>
      <c r="K36" s="68"/>
      <c r="L36" s="65" t="s">
        <v>467</v>
      </c>
      <c r="M36" s="65" t="s">
        <v>468</v>
      </c>
      <c r="N36" s="65"/>
      <c r="O36" s="68" t="s">
        <v>469</v>
      </c>
      <c r="P36" s="68" t="s">
        <v>470</v>
      </c>
      <c r="Q36" s="68"/>
      <c r="R36" s="65" t="s">
        <v>471</v>
      </c>
      <c r="S36" s="65" t="s">
        <v>472</v>
      </c>
      <c r="T36" s="65"/>
      <c r="U36" s="179" t="s">
        <v>473</v>
      </c>
      <c r="V36" s="50" t="s">
        <v>6</v>
      </c>
      <c r="W36" s="51" t="s">
        <v>474</v>
      </c>
      <c r="X36" s="52">
        <v>5.5</v>
      </c>
      <c r="Y36" s="79" t="s">
        <v>475</v>
      </c>
      <c r="Z36" s="79" t="s">
        <v>476</v>
      </c>
      <c r="AA36" s="2" t="s">
        <v>476</v>
      </c>
      <c r="AB36" s="2" t="s">
        <v>475</v>
      </c>
      <c r="AC36" s="2" t="s">
        <v>477</v>
      </c>
      <c r="AD36" s="2" t="s">
        <v>478</v>
      </c>
    </row>
    <row r="37" spans="1:30" ht="13.5" customHeight="1">
      <c r="A37" s="23" t="s">
        <v>7</v>
      </c>
      <c r="B37" s="184"/>
      <c r="C37" s="10" t="s">
        <v>35</v>
      </c>
      <c r="D37" s="11"/>
      <c r="E37" s="12">
        <v>110</v>
      </c>
      <c r="F37" s="10" t="s">
        <v>479</v>
      </c>
      <c r="G37" s="187"/>
      <c r="H37" s="13">
        <v>10</v>
      </c>
      <c r="I37" s="10" t="s">
        <v>480</v>
      </c>
      <c r="J37" s="187"/>
      <c r="K37" s="13">
        <v>35</v>
      </c>
      <c r="L37" s="10" t="s">
        <v>467</v>
      </c>
      <c r="M37" s="187" t="s">
        <v>481</v>
      </c>
      <c r="N37" s="13">
        <v>30</v>
      </c>
      <c r="O37" s="10" t="str">
        <f>O36</f>
        <v>深色蔬菜</v>
      </c>
      <c r="P37" s="10"/>
      <c r="Q37" s="10">
        <v>130</v>
      </c>
      <c r="R37" s="82" t="s">
        <v>39</v>
      </c>
      <c r="S37" s="84" t="s">
        <v>38</v>
      </c>
      <c r="T37" s="13">
        <v>30</v>
      </c>
      <c r="U37" s="180"/>
      <c r="V37" s="53">
        <f>X36*15+X38*5</f>
        <v>90</v>
      </c>
      <c r="W37" s="26" t="s">
        <v>429</v>
      </c>
      <c r="X37" s="54">
        <v>3</v>
      </c>
      <c r="Y37" s="79">
        <f>V39*9/V43*100</f>
        <v>33.780160857908847</v>
      </c>
      <c r="Z37" s="79">
        <f>V41*4/V43*100</f>
        <v>17.962466487935657</v>
      </c>
      <c r="AA37" s="3">
        <f>Z37*2</f>
        <v>35.924932975871315</v>
      </c>
      <c r="AB37" s="3"/>
      <c r="AC37" s="3">
        <f>Z37*15</f>
        <v>269.43699731903484</v>
      </c>
      <c r="AD37" s="3">
        <f>AA37*4+AC37*4</f>
        <v>1221.4477211796248</v>
      </c>
    </row>
    <row r="38" spans="1:30" ht="13.5" customHeight="1">
      <c r="A38" s="23">
        <v>19</v>
      </c>
      <c r="B38" s="184"/>
      <c r="C38" s="10"/>
      <c r="D38" s="13"/>
      <c r="E38" s="13"/>
      <c r="F38" s="10" t="s">
        <v>457</v>
      </c>
      <c r="G38" s="187"/>
      <c r="H38" s="13">
        <v>10</v>
      </c>
      <c r="I38" s="10" t="s">
        <v>482</v>
      </c>
      <c r="J38" s="13"/>
      <c r="K38" s="13">
        <v>10</v>
      </c>
      <c r="L38" s="10"/>
      <c r="M38" s="13"/>
      <c r="N38" s="13"/>
      <c r="O38" s="10"/>
      <c r="P38" s="10"/>
      <c r="Q38" s="10"/>
      <c r="R38" s="10" t="s">
        <v>483</v>
      </c>
      <c r="S38" s="84"/>
      <c r="T38" s="13">
        <v>10</v>
      </c>
      <c r="U38" s="180"/>
      <c r="V38" s="55" t="s">
        <v>8</v>
      </c>
      <c r="W38" s="26" t="s">
        <v>431</v>
      </c>
      <c r="X38" s="54">
        <v>1.5</v>
      </c>
      <c r="Y38" s="42"/>
      <c r="Z38" s="42"/>
      <c r="AA38" s="15">
        <f>Z38*7</f>
        <v>0</v>
      </c>
      <c r="AB38" s="3">
        <f>Z38*5</f>
        <v>0</v>
      </c>
      <c r="AC38" s="3" t="s">
        <v>433</v>
      </c>
      <c r="AD38" s="16">
        <f>AA38*4+AB38*9</f>
        <v>0</v>
      </c>
    </row>
    <row r="39" spans="1:30" ht="13.5" customHeight="1">
      <c r="A39" s="23" t="s">
        <v>9</v>
      </c>
      <c r="B39" s="184"/>
      <c r="C39" s="17"/>
      <c r="D39" s="20"/>
      <c r="E39" s="12"/>
      <c r="F39" s="10" t="s">
        <v>484</v>
      </c>
      <c r="G39" s="13"/>
      <c r="H39" s="13">
        <v>50</v>
      </c>
      <c r="I39" s="10"/>
      <c r="J39" s="97"/>
      <c r="K39" s="13"/>
      <c r="L39" s="10"/>
      <c r="M39" s="13"/>
      <c r="N39" s="13"/>
      <c r="O39" s="10"/>
      <c r="P39" s="17"/>
      <c r="Q39" s="10"/>
      <c r="R39" s="10" t="s">
        <v>485</v>
      </c>
      <c r="S39" s="13"/>
      <c r="T39" s="13">
        <v>1</v>
      </c>
      <c r="U39" s="180"/>
      <c r="V39" s="53">
        <f>X37*5+X39*5</f>
        <v>28</v>
      </c>
      <c r="W39" s="26" t="s">
        <v>435</v>
      </c>
      <c r="X39" s="54">
        <v>2.6</v>
      </c>
      <c r="Y39" s="42"/>
      <c r="Z39" s="42"/>
      <c r="AA39" s="3">
        <f>Z39*1</f>
        <v>0</v>
      </c>
      <c r="AB39" s="3" t="s">
        <v>433</v>
      </c>
      <c r="AC39" s="3">
        <f>Z39*5</f>
        <v>0</v>
      </c>
      <c r="AD39" s="3">
        <f>AA39*4+AC39*4</f>
        <v>0</v>
      </c>
    </row>
    <row r="40" spans="1:30" ht="13.5" customHeight="1">
      <c r="A40" s="182" t="s">
        <v>486</v>
      </c>
      <c r="B40" s="184"/>
      <c r="C40" s="17"/>
      <c r="D40" s="20"/>
      <c r="E40" s="12"/>
      <c r="F40" s="10"/>
      <c r="G40" s="17"/>
      <c r="H40" s="13"/>
      <c r="I40" s="10"/>
      <c r="J40" s="13"/>
      <c r="K40" s="13"/>
      <c r="L40" s="10"/>
      <c r="M40" s="13"/>
      <c r="N40" s="13"/>
      <c r="O40" s="10"/>
      <c r="P40" s="17"/>
      <c r="Q40" s="10"/>
      <c r="R40" s="10"/>
      <c r="S40" s="17"/>
      <c r="T40" s="13"/>
      <c r="U40" s="180"/>
      <c r="V40" s="55" t="s">
        <v>10</v>
      </c>
      <c r="W40" s="26" t="s">
        <v>438</v>
      </c>
      <c r="X40" s="54"/>
      <c r="Y40" s="42"/>
      <c r="Z40" s="42"/>
      <c r="AA40" s="3"/>
      <c r="AB40" s="3">
        <f>Z40*5</f>
        <v>0</v>
      </c>
      <c r="AC40" s="3" t="s">
        <v>433</v>
      </c>
      <c r="AD40" s="3">
        <f>AB40*9</f>
        <v>0</v>
      </c>
    </row>
    <row r="41" spans="1:30" ht="13.5" customHeight="1">
      <c r="A41" s="182"/>
      <c r="B41" s="184"/>
      <c r="C41" s="10"/>
      <c r="D41" s="20"/>
      <c r="E41" s="61"/>
      <c r="F41" s="10"/>
      <c r="G41" s="17"/>
      <c r="H41" s="13"/>
      <c r="I41" s="10"/>
      <c r="J41" s="122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80"/>
      <c r="V41" s="53">
        <f>X36*2+X37*7+X38</f>
        <v>33.5</v>
      </c>
      <c r="W41" s="56" t="s">
        <v>421</v>
      </c>
      <c r="X41" s="57"/>
      <c r="Y41" s="41"/>
      <c r="Z41" s="41"/>
      <c r="AC41" s="2">
        <f>Z41*15</f>
        <v>0</v>
      </c>
    </row>
    <row r="42" spans="1:30" ht="13.5" customHeight="1">
      <c r="A42" s="18" t="s">
        <v>441</v>
      </c>
      <c r="B42" s="19"/>
      <c r="C42" s="17"/>
      <c r="D42" s="20"/>
      <c r="E42" s="12"/>
      <c r="F42" s="10"/>
      <c r="G42" s="17"/>
      <c r="H42" s="13"/>
      <c r="I42" s="10"/>
      <c r="J42" s="122"/>
      <c r="K42" s="10"/>
      <c r="L42" s="10"/>
      <c r="M42" s="122"/>
      <c r="N42" s="10"/>
      <c r="O42" s="10"/>
      <c r="P42" s="17"/>
      <c r="Q42" s="10"/>
      <c r="R42" s="10"/>
      <c r="S42" s="17"/>
      <c r="T42" s="13"/>
      <c r="U42" s="180"/>
      <c r="V42" s="55" t="s">
        <v>11</v>
      </c>
      <c r="W42" s="24"/>
      <c r="X42" s="54"/>
      <c r="Y42" s="80" t="s">
        <v>487</v>
      </c>
      <c r="Z42" s="80" t="s">
        <v>488</v>
      </c>
      <c r="AA42" s="2">
        <f>SUM(AA37:AA41)</f>
        <v>35.924932975871315</v>
      </c>
      <c r="AB42" s="2">
        <f>SUM(AB37:AB41)</f>
        <v>0</v>
      </c>
      <c r="AC42" s="2">
        <f>SUM(AC37:AC41)</f>
        <v>269.43699731903484</v>
      </c>
      <c r="AD42" s="2">
        <f>AA42*4+AB42*9+AC42*4</f>
        <v>1221.4477211796248</v>
      </c>
    </row>
    <row r="43" spans="1:30" ht="13.5" customHeight="1">
      <c r="A43" s="27"/>
      <c r="B43" s="28"/>
      <c r="C43" s="17"/>
      <c r="D43" s="20"/>
      <c r="E43" s="12"/>
      <c r="F43" s="72"/>
      <c r="G43" s="69"/>
      <c r="H43" s="73"/>
      <c r="I43" s="72"/>
      <c r="J43" s="74"/>
      <c r="K43" s="72"/>
      <c r="L43" s="72"/>
      <c r="M43" s="74"/>
      <c r="N43" s="72"/>
      <c r="O43" s="72"/>
      <c r="P43" s="69"/>
      <c r="Q43" s="72"/>
      <c r="R43" s="72"/>
      <c r="S43" s="69"/>
      <c r="T43" s="73"/>
      <c r="U43" s="185"/>
      <c r="V43" s="58">
        <f>V37*4+V39*9+V41*4</f>
        <v>746</v>
      </c>
      <c r="W43" s="59"/>
      <c r="X43" s="60"/>
      <c r="Y43" s="81">
        <f>B43+E43+H43+K43+N43+Q43</f>
        <v>0</v>
      </c>
      <c r="Z43" s="81">
        <f>C43+F43+I43+L43+O43+R43</f>
        <v>0</v>
      </c>
      <c r="AA43" s="21">
        <f>AA42*4/AD42</f>
        <v>0.11764705882352941</v>
      </c>
      <c r="AB43" s="21">
        <f>AB42*9/AD42</f>
        <v>0</v>
      </c>
      <c r="AC43" s="21">
        <f>AC42*4/AD42</f>
        <v>0.88235294117647045</v>
      </c>
    </row>
    <row r="44" spans="1:30" ht="13.5" customHeight="1">
      <c r="A44" s="22">
        <v>2</v>
      </c>
      <c r="B44" s="176"/>
      <c r="C44" s="65" t="s">
        <v>464</v>
      </c>
      <c r="D44" s="66" t="s">
        <v>444</v>
      </c>
      <c r="E44" s="67"/>
      <c r="F44" s="68" t="s">
        <v>489</v>
      </c>
      <c r="G44" s="68" t="s">
        <v>490</v>
      </c>
      <c r="H44" s="68"/>
      <c r="I44" s="68" t="s">
        <v>491</v>
      </c>
      <c r="J44" s="68" t="s">
        <v>449</v>
      </c>
      <c r="K44" s="68"/>
      <c r="L44" s="68" t="s">
        <v>492</v>
      </c>
      <c r="M44" s="68" t="s">
        <v>444</v>
      </c>
      <c r="N44" s="68"/>
      <c r="O44" s="65" t="str">
        <f>[2]菜單!Q42</f>
        <v>深色蔬菜</v>
      </c>
      <c r="P44" s="65" t="s">
        <v>449</v>
      </c>
      <c r="Q44" s="65"/>
      <c r="R44" s="65" t="s">
        <v>493</v>
      </c>
      <c r="S44" s="65" t="s">
        <v>448</v>
      </c>
      <c r="T44" s="65" t="s">
        <v>494</v>
      </c>
      <c r="U44" s="179" t="s">
        <v>451</v>
      </c>
      <c r="V44" s="50" t="s">
        <v>6</v>
      </c>
      <c r="W44" s="51" t="s">
        <v>424</v>
      </c>
      <c r="X44" s="52">
        <v>6.3</v>
      </c>
      <c r="Y44" s="79" t="s">
        <v>426</v>
      </c>
      <c r="Z44" s="79" t="s">
        <v>425</v>
      </c>
    </row>
    <row r="45" spans="1:30" ht="13.5" customHeight="1">
      <c r="A45" s="23" t="s">
        <v>7</v>
      </c>
      <c r="B45" s="177"/>
      <c r="C45" s="10" t="s">
        <v>35</v>
      </c>
      <c r="D45" s="11"/>
      <c r="E45" s="12">
        <v>110</v>
      </c>
      <c r="F45" s="10" t="s">
        <v>495</v>
      </c>
      <c r="G45" s="26"/>
      <c r="H45" s="26">
        <v>60</v>
      </c>
      <c r="I45" s="10" t="s">
        <v>496</v>
      </c>
      <c r="J45" s="13" t="s">
        <v>497</v>
      </c>
      <c r="K45" s="13">
        <v>40</v>
      </c>
      <c r="L45" s="10" t="s">
        <v>492</v>
      </c>
      <c r="M45" s="190" t="s">
        <v>498</v>
      </c>
      <c r="N45" s="13">
        <v>20</v>
      </c>
      <c r="O45" s="10" t="str">
        <f>O44</f>
        <v>深色蔬菜</v>
      </c>
      <c r="P45" s="10"/>
      <c r="Q45" s="10">
        <v>130</v>
      </c>
      <c r="R45" s="82" t="s">
        <v>499</v>
      </c>
      <c r="S45" s="96"/>
      <c r="T45" s="13">
        <v>10</v>
      </c>
      <c r="U45" s="180"/>
      <c r="V45" s="53">
        <f>X44*15+X46*5</f>
        <v>102</v>
      </c>
      <c r="W45" s="26" t="s">
        <v>429</v>
      </c>
      <c r="X45" s="54">
        <v>2.6</v>
      </c>
      <c r="Y45" s="79">
        <f>V47*9/V51*100</f>
        <v>30.342323651452279</v>
      </c>
      <c r="Z45" s="79">
        <f>V49*4/V51*100</f>
        <v>16.75311203319502</v>
      </c>
    </row>
    <row r="46" spans="1:30" ht="13.5" customHeight="1">
      <c r="A46" s="23">
        <v>20</v>
      </c>
      <c r="B46" s="177"/>
      <c r="C46" s="10"/>
      <c r="D46" s="13"/>
      <c r="E46" s="13"/>
      <c r="F46" s="10"/>
      <c r="G46" s="13"/>
      <c r="H46" s="13"/>
      <c r="I46" s="10" t="s">
        <v>500</v>
      </c>
      <c r="J46" s="13"/>
      <c r="K46" s="13">
        <v>10</v>
      </c>
      <c r="L46" s="10"/>
      <c r="M46" s="13"/>
      <c r="N46" s="13"/>
      <c r="O46" s="10"/>
      <c r="P46" s="10"/>
      <c r="Q46" s="10"/>
      <c r="R46" s="10" t="s">
        <v>484</v>
      </c>
      <c r="S46" s="20"/>
      <c r="T46" s="61">
        <v>5</v>
      </c>
      <c r="U46" s="180"/>
      <c r="V46" s="55" t="s">
        <v>8</v>
      </c>
      <c r="W46" s="26" t="s">
        <v>431</v>
      </c>
      <c r="X46" s="54">
        <v>1.5</v>
      </c>
      <c r="Y46" s="42"/>
      <c r="Z46" s="42"/>
    </row>
    <row r="47" spans="1:30" ht="13.5" customHeight="1">
      <c r="A47" s="23" t="s">
        <v>9</v>
      </c>
      <c r="B47" s="177"/>
      <c r="C47" s="17"/>
      <c r="D47" s="20"/>
      <c r="E47" s="12"/>
      <c r="F47" s="10"/>
      <c r="G47" s="13"/>
      <c r="H47" s="13"/>
      <c r="I47" s="10" t="s">
        <v>460</v>
      </c>
      <c r="J47" s="13"/>
      <c r="K47" s="13">
        <v>15</v>
      </c>
      <c r="L47" s="10"/>
      <c r="M47" s="13"/>
      <c r="N47" s="13"/>
      <c r="O47" s="10"/>
      <c r="P47" s="17"/>
      <c r="Q47" s="10"/>
      <c r="R47" s="10" t="s">
        <v>501</v>
      </c>
      <c r="S47" s="13"/>
      <c r="T47" s="13">
        <v>2</v>
      </c>
      <c r="U47" s="180"/>
      <c r="V47" s="53">
        <f>X45*5+X47*5</f>
        <v>26</v>
      </c>
      <c r="W47" s="26" t="s">
        <v>435</v>
      </c>
      <c r="X47" s="54">
        <v>2.6</v>
      </c>
      <c r="Y47" s="42"/>
      <c r="Z47" s="42"/>
    </row>
    <row r="48" spans="1:30" ht="13.5" customHeight="1">
      <c r="A48" s="182" t="s">
        <v>502</v>
      </c>
      <c r="B48" s="177"/>
      <c r="C48" s="17"/>
      <c r="D48" s="20"/>
      <c r="E48" s="12"/>
      <c r="F48" s="10"/>
      <c r="G48" s="17"/>
      <c r="H48" s="13"/>
      <c r="I48" s="10"/>
      <c r="J48" s="122"/>
      <c r="K48" s="13"/>
      <c r="L48" s="10"/>
      <c r="M48" s="13"/>
      <c r="N48" s="13"/>
      <c r="O48" s="10"/>
      <c r="P48" s="17"/>
      <c r="Q48" s="10"/>
      <c r="R48" s="10"/>
      <c r="S48" s="10"/>
      <c r="T48" s="13"/>
      <c r="U48" s="180"/>
      <c r="V48" s="55" t="s">
        <v>10</v>
      </c>
      <c r="W48" s="26" t="s">
        <v>438</v>
      </c>
      <c r="X48" s="54"/>
      <c r="Y48" s="42"/>
      <c r="Z48" s="42"/>
    </row>
    <row r="49" spans="1:26" ht="13.5" customHeight="1">
      <c r="A49" s="183"/>
      <c r="B49" s="178"/>
      <c r="C49" s="17"/>
      <c r="D49" s="20"/>
      <c r="E49" s="12"/>
      <c r="F49" s="10"/>
      <c r="G49" s="17"/>
      <c r="H49" s="13"/>
      <c r="I49" s="10"/>
      <c r="J49" s="83"/>
      <c r="K49" s="13"/>
      <c r="L49" s="24"/>
      <c r="M49" s="25"/>
      <c r="N49" s="26"/>
      <c r="O49" s="10"/>
      <c r="P49" s="17"/>
      <c r="Q49" s="10"/>
      <c r="R49" s="10"/>
      <c r="S49" s="17"/>
      <c r="T49" s="13"/>
      <c r="U49" s="180"/>
      <c r="V49" s="53">
        <f>X44*2+X45*7+X46</f>
        <v>32.299999999999997</v>
      </c>
      <c r="W49" s="56" t="s">
        <v>421</v>
      </c>
      <c r="X49" s="57"/>
      <c r="Y49" s="41"/>
      <c r="Z49" s="41"/>
    </row>
    <row r="50" spans="1:26" ht="13.5" customHeight="1">
      <c r="A50" s="18" t="s">
        <v>441</v>
      </c>
      <c r="B50" s="19"/>
      <c r="C50" s="17"/>
      <c r="D50" s="20"/>
      <c r="E50" s="12"/>
      <c r="F50" s="10"/>
      <c r="G50" s="17"/>
      <c r="H50" s="13"/>
      <c r="I50" s="10"/>
      <c r="J50" s="122"/>
      <c r="K50" s="13"/>
      <c r="L50" s="10"/>
      <c r="M50" s="122"/>
      <c r="N50" s="13"/>
      <c r="O50" s="10"/>
      <c r="P50" s="17"/>
      <c r="Q50" s="10"/>
      <c r="R50" s="10"/>
      <c r="S50" s="17"/>
      <c r="T50" s="13"/>
      <c r="U50" s="180"/>
      <c r="V50" s="55" t="s">
        <v>11</v>
      </c>
      <c r="W50" s="24"/>
      <c r="X50" s="54"/>
      <c r="Y50" s="80" t="s">
        <v>487</v>
      </c>
      <c r="Z50" s="80" t="s">
        <v>488</v>
      </c>
    </row>
    <row r="51" spans="1:26" ht="13.5" customHeight="1" thickBot="1">
      <c r="A51" s="29"/>
      <c r="B51" s="30"/>
      <c r="C51" s="34"/>
      <c r="D51" s="31"/>
      <c r="E51" s="36"/>
      <c r="F51" s="34"/>
      <c r="G51" s="31"/>
      <c r="H51" s="36"/>
      <c r="I51" s="34"/>
      <c r="J51" s="35"/>
      <c r="K51" s="34"/>
      <c r="L51" s="34"/>
      <c r="M51" s="35"/>
      <c r="N51" s="34"/>
      <c r="O51" s="34"/>
      <c r="P51" s="31"/>
      <c r="Q51" s="34"/>
      <c r="R51" s="34"/>
      <c r="S51" s="31"/>
      <c r="T51" s="36"/>
      <c r="U51" s="181"/>
      <c r="V51" s="62">
        <f>V45*4+V47*9+V49*4</f>
        <v>771.2</v>
      </c>
      <c r="W51" s="63"/>
      <c r="X51" s="64"/>
      <c r="Y51" s="81">
        <f>B51+E51+H51+K51+N51+Q51</f>
        <v>0</v>
      </c>
      <c r="Z51" s="81">
        <f>C51+F51+I51+L51+O51+R51</f>
        <v>0</v>
      </c>
    </row>
    <row r="52" spans="1:26" ht="21.75" customHeight="1">
      <c r="A52" s="175" t="s">
        <v>503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</row>
  </sheetData>
  <mergeCells count="20">
    <mergeCell ref="A52:O52"/>
    <mergeCell ref="B36:B41"/>
    <mergeCell ref="U36:U43"/>
    <mergeCell ref="A40:A41"/>
    <mergeCell ref="B44:B49"/>
    <mergeCell ref="U44:U51"/>
    <mergeCell ref="A48:A49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44"/>
  <sheetViews>
    <sheetView topLeftCell="A4" zoomScaleNormal="100" workbookViewId="0">
      <selection activeCell="K25" sqref="K25"/>
    </sheetView>
  </sheetViews>
  <sheetFormatPr defaultColWidth="9" defaultRowHeight="13.5" customHeight="1"/>
  <cols>
    <col min="1" max="1" width="3.77734375" style="37" customWidth="1"/>
    <col min="2" max="2" width="0" style="9" hidden="1" customWidth="1"/>
    <col min="3" max="3" width="10.88671875" style="9" customWidth="1"/>
    <col min="4" max="4" width="3.77734375" style="38" customWidth="1"/>
    <col min="5" max="5" width="3.77734375" style="37" customWidth="1"/>
    <col min="6" max="6" width="10.88671875" style="9" customWidth="1"/>
    <col min="7" max="7" width="3.77734375" style="38" customWidth="1"/>
    <col min="8" max="8" width="3.77734375" style="37" customWidth="1"/>
    <col min="9" max="9" width="10.88671875" style="9" customWidth="1"/>
    <col min="10" max="10" width="3.77734375" style="38" customWidth="1"/>
    <col min="11" max="11" width="3.77734375" style="37" customWidth="1"/>
    <col min="12" max="12" width="10.88671875" style="9" customWidth="1"/>
    <col min="13" max="13" width="3.77734375" style="38" customWidth="1"/>
    <col min="14" max="14" width="3.77734375" style="37" customWidth="1"/>
    <col min="15" max="15" width="10.88671875" style="9" customWidth="1"/>
    <col min="16" max="16" width="3.77734375" style="38" customWidth="1"/>
    <col min="17" max="17" width="3.77734375" style="37" customWidth="1"/>
    <col min="18" max="18" width="10.88671875" style="9" customWidth="1"/>
    <col min="19" max="19" width="3.77734375" style="38" customWidth="1"/>
    <col min="20" max="20" width="3.77734375" style="37" customWidth="1"/>
    <col min="21" max="21" width="3.77734375" style="9" customWidth="1"/>
    <col min="22" max="22" width="8.33203125" style="39" customWidth="1"/>
    <col min="23" max="23" width="8.33203125" style="40" customWidth="1"/>
    <col min="24" max="24" width="4.109375" style="38" customWidth="1"/>
    <col min="25" max="25" width="6" style="2" hidden="1" customWidth="1"/>
    <col min="26" max="26" width="5.44140625" style="3" hidden="1" customWidth="1"/>
    <col min="27" max="27" width="7.77734375" style="2" hidden="1" customWidth="1"/>
    <col min="28" max="28" width="8" style="2" hidden="1" customWidth="1"/>
    <col min="29" max="29" width="7.88671875" style="2" hidden="1" customWidth="1"/>
    <col min="30" max="30" width="7.44140625" style="2" hidden="1" customWidth="1"/>
    <col min="31" max="16384" width="9" style="9"/>
  </cols>
  <sheetData>
    <row r="1" spans="1:30" s="2" customFormat="1" ht="18.75" customHeight="1">
      <c r="A1" s="186" t="s">
        <v>504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398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399</v>
      </c>
      <c r="B3" s="44" t="s">
        <v>0</v>
      </c>
      <c r="C3" s="45" t="s">
        <v>1</v>
      </c>
      <c r="D3" s="46" t="s">
        <v>400</v>
      </c>
      <c r="E3" s="47" t="s">
        <v>401</v>
      </c>
      <c r="F3" s="45" t="s">
        <v>2</v>
      </c>
      <c r="G3" s="45" t="s">
        <v>400</v>
      </c>
      <c r="H3" s="45" t="s">
        <v>401</v>
      </c>
      <c r="I3" s="45" t="s">
        <v>3</v>
      </c>
      <c r="J3" s="45" t="s">
        <v>400</v>
      </c>
      <c r="K3" s="45" t="s">
        <v>401</v>
      </c>
      <c r="L3" s="45" t="s">
        <v>3</v>
      </c>
      <c r="M3" s="45" t="s">
        <v>400</v>
      </c>
      <c r="N3" s="45" t="s">
        <v>401</v>
      </c>
      <c r="O3" s="45" t="s">
        <v>3</v>
      </c>
      <c r="P3" s="45" t="s">
        <v>400</v>
      </c>
      <c r="Q3" s="45" t="s">
        <v>401</v>
      </c>
      <c r="R3" s="46" t="s">
        <v>4</v>
      </c>
      <c r="S3" s="45" t="s">
        <v>400</v>
      </c>
      <c r="T3" s="45" t="s">
        <v>401</v>
      </c>
      <c r="U3" s="45" t="s">
        <v>505</v>
      </c>
      <c r="V3" s="48" t="s">
        <v>5</v>
      </c>
      <c r="W3" s="45" t="s">
        <v>506</v>
      </c>
      <c r="X3" s="49" t="s">
        <v>507</v>
      </c>
      <c r="Y3" s="3"/>
    </row>
    <row r="4" spans="1:30" ht="13.5" customHeight="1">
      <c r="A4" s="22">
        <v>2</v>
      </c>
      <c r="B4" s="176"/>
      <c r="C4" s="65" t="s">
        <v>464</v>
      </c>
      <c r="D4" s="66" t="s">
        <v>444</v>
      </c>
      <c r="E4" s="67"/>
      <c r="F4" s="68" t="s">
        <v>508</v>
      </c>
      <c r="G4" s="68" t="s">
        <v>448</v>
      </c>
      <c r="H4" s="68"/>
      <c r="I4" s="68" t="s">
        <v>509</v>
      </c>
      <c r="J4" s="68" t="s">
        <v>510</v>
      </c>
      <c r="K4" s="68"/>
      <c r="L4" s="65" t="s">
        <v>511</v>
      </c>
      <c r="M4" s="65" t="s">
        <v>446</v>
      </c>
      <c r="N4" s="65"/>
      <c r="O4" s="68" t="str">
        <f>[2]菜單!A51</f>
        <v>深色蔬菜</v>
      </c>
      <c r="P4" s="68" t="s">
        <v>449</v>
      </c>
      <c r="Q4" s="68"/>
      <c r="R4" s="65" t="s">
        <v>512</v>
      </c>
      <c r="S4" s="65" t="s">
        <v>448</v>
      </c>
      <c r="T4" s="65"/>
      <c r="U4" s="179" t="s">
        <v>451</v>
      </c>
      <c r="V4" s="50" t="s">
        <v>6</v>
      </c>
      <c r="W4" s="51" t="s">
        <v>424</v>
      </c>
      <c r="X4" s="52">
        <v>5.5</v>
      </c>
      <c r="AA4" s="2" t="s">
        <v>425</v>
      </c>
      <c r="AB4" s="2" t="s">
        <v>426</v>
      </c>
      <c r="AC4" s="2" t="s">
        <v>427</v>
      </c>
      <c r="AD4" s="2" t="s">
        <v>428</v>
      </c>
    </row>
    <row r="5" spans="1:30" ht="13.5" customHeight="1">
      <c r="A5" s="23" t="s">
        <v>7</v>
      </c>
      <c r="B5" s="177"/>
      <c r="C5" s="10" t="s">
        <v>35</v>
      </c>
      <c r="D5" s="11"/>
      <c r="E5" s="12">
        <v>110</v>
      </c>
      <c r="F5" s="10" t="s">
        <v>484</v>
      </c>
      <c r="G5" s="13"/>
      <c r="H5" s="13">
        <v>50</v>
      </c>
      <c r="I5" s="10" t="s">
        <v>455</v>
      </c>
      <c r="J5" s="13"/>
      <c r="K5" s="13">
        <v>30</v>
      </c>
      <c r="L5" s="10" t="s">
        <v>511</v>
      </c>
      <c r="M5" s="13" t="s">
        <v>513</v>
      </c>
      <c r="N5" s="13">
        <v>30</v>
      </c>
      <c r="O5" s="10" t="str">
        <f>O4</f>
        <v>深色蔬菜</v>
      </c>
      <c r="P5" s="10"/>
      <c r="Q5" s="10">
        <v>100</v>
      </c>
      <c r="R5" s="82" t="s">
        <v>514</v>
      </c>
      <c r="S5" s="96"/>
      <c r="T5" s="13">
        <v>30</v>
      </c>
      <c r="U5" s="180"/>
      <c r="V5" s="53">
        <f>X4*15+X6*5</f>
        <v>93</v>
      </c>
      <c r="W5" s="26" t="s">
        <v>429</v>
      </c>
      <c r="X5" s="54">
        <v>2.5</v>
      </c>
      <c r="Y5" s="3" t="s">
        <v>430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22</v>
      </c>
      <c r="B6" s="177"/>
      <c r="C6" s="10"/>
      <c r="D6" s="13"/>
      <c r="E6" s="13"/>
      <c r="F6" s="10" t="s">
        <v>515</v>
      </c>
      <c r="G6" s="13"/>
      <c r="H6" s="13">
        <v>20</v>
      </c>
      <c r="I6" s="10" t="s">
        <v>457</v>
      </c>
      <c r="J6" s="13"/>
      <c r="K6" s="13">
        <v>10</v>
      </c>
      <c r="M6" s="13" t="s">
        <v>516</v>
      </c>
      <c r="O6" s="10"/>
      <c r="P6" s="10"/>
      <c r="Q6" s="10"/>
      <c r="R6" s="10" t="s">
        <v>517</v>
      </c>
      <c r="S6" s="20"/>
      <c r="T6" s="61">
        <v>10</v>
      </c>
      <c r="U6" s="180"/>
      <c r="V6" s="55" t="s">
        <v>8</v>
      </c>
      <c r="W6" s="26" t="s">
        <v>431</v>
      </c>
      <c r="X6" s="54">
        <v>2.1</v>
      </c>
      <c r="Y6" s="14" t="s">
        <v>432</v>
      </c>
      <c r="Z6" s="3">
        <v>2</v>
      </c>
      <c r="AA6" s="15">
        <f>Z6*7</f>
        <v>14</v>
      </c>
      <c r="AB6" s="3">
        <f>Z6*5</f>
        <v>10</v>
      </c>
      <c r="AC6" s="3" t="s">
        <v>433</v>
      </c>
      <c r="AD6" s="16">
        <f>AA6*4+AB6*9</f>
        <v>146</v>
      </c>
    </row>
    <row r="7" spans="1:30" ht="13.5" customHeight="1">
      <c r="A7" s="23" t="s">
        <v>9</v>
      </c>
      <c r="B7" s="177"/>
      <c r="C7" s="10"/>
      <c r="D7" s="11"/>
      <c r="E7" s="61"/>
      <c r="F7" s="10" t="s">
        <v>457</v>
      </c>
      <c r="G7" s="13"/>
      <c r="H7" s="13">
        <v>5</v>
      </c>
      <c r="I7" s="10" t="s">
        <v>460</v>
      </c>
      <c r="J7" s="13"/>
      <c r="K7" s="13">
        <v>10</v>
      </c>
      <c r="L7" s="10"/>
      <c r="M7" s="13"/>
      <c r="N7" s="13"/>
      <c r="O7" s="10"/>
      <c r="P7" s="17"/>
      <c r="Q7" s="10"/>
      <c r="R7" s="10"/>
      <c r="S7" s="13"/>
      <c r="T7" s="13"/>
      <c r="U7" s="180"/>
      <c r="V7" s="53">
        <f>X5*5+X7*5</f>
        <v>25.5</v>
      </c>
      <c r="W7" s="26" t="s">
        <v>435</v>
      </c>
      <c r="X7" s="54">
        <v>2.6</v>
      </c>
      <c r="Y7" s="2" t="s">
        <v>436</v>
      </c>
      <c r="Z7" s="3">
        <v>1.8</v>
      </c>
      <c r="AA7" s="3">
        <f>Z7*1</f>
        <v>1.8</v>
      </c>
      <c r="AB7" s="3" t="s">
        <v>433</v>
      </c>
      <c r="AC7" s="3">
        <f>Z7*5</f>
        <v>9</v>
      </c>
      <c r="AD7" s="3">
        <f>AA7*4+AC7*4</f>
        <v>43.2</v>
      </c>
    </row>
    <row r="8" spans="1:30" ht="13.5" customHeight="1">
      <c r="A8" s="182" t="s">
        <v>518</v>
      </c>
      <c r="B8" s="177"/>
      <c r="C8" s="10"/>
      <c r="D8" s="11"/>
      <c r="E8" s="61"/>
      <c r="F8" s="10"/>
      <c r="G8" s="17"/>
      <c r="H8" s="13"/>
      <c r="I8" s="10"/>
      <c r="J8" s="13"/>
      <c r="K8" s="13"/>
      <c r="L8" s="10"/>
      <c r="M8" s="10"/>
      <c r="N8" s="61"/>
      <c r="O8" s="10"/>
      <c r="P8" s="17"/>
      <c r="Q8" s="10"/>
      <c r="R8" s="10"/>
      <c r="S8" s="187"/>
      <c r="T8" s="13"/>
      <c r="U8" s="180"/>
      <c r="V8" s="55" t="s">
        <v>10</v>
      </c>
      <c r="W8" s="26" t="s">
        <v>438</v>
      </c>
      <c r="X8" s="54"/>
      <c r="Y8" s="2" t="s">
        <v>439</v>
      </c>
      <c r="Z8" s="3">
        <v>2.5</v>
      </c>
      <c r="AA8" s="3"/>
      <c r="AB8" s="3">
        <f>Z8*5</f>
        <v>12.5</v>
      </c>
      <c r="AC8" s="3" t="s">
        <v>433</v>
      </c>
      <c r="AD8" s="3">
        <f>AB8*9</f>
        <v>112.5</v>
      </c>
    </row>
    <row r="9" spans="1:30" ht="13.5" customHeight="1">
      <c r="A9" s="183"/>
      <c r="B9" s="178"/>
      <c r="C9" s="10"/>
      <c r="D9" s="20"/>
      <c r="E9" s="61"/>
      <c r="F9" s="10"/>
      <c r="G9" s="17"/>
      <c r="H9" s="13"/>
      <c r="I9" s="24"/>
      <c r="J9" s="25"/>
      <c r="K9" s="26"/>
      <c r="L9" s="10"/>
      <c r="M9" s="20"/>
      <c r="N9" s="61"/>
      <c r="O9" s="10"/>
      <c r="P9" s="17"/>
      <c r="Q9" s="10"/>
      <c r="R9" s="10"/>
      <c r="S9" s="122"/>
      <c r="T9" s="13"/>
      <c r="U9" s="180"/>
      <c r="V9" s="53">
        <f>X4*2+X5*7+X6</f>
        <v>30.6</v>
      </c>
      <c r="W9" s="56" t="s">
        <v>421</v>
      </c>
      <c r="X9" s="57"/>
      <c r="Y9" s="2" t="s">
        <v>440</v>
      </c>
      <c r="Z9" s="3">
        <v>1</v>
      </c>
      <c r="AC9" s="2">
        <f>Z9*15</f>
        <v>15</v>
      </c>
    </row>
    <row r="10" spans="1:30" ht="13.5" customHeight="1">
      <c r="A10" s="18" t="s">
        <v>441</v>
      </c>
      <c r="B10" s="19"/>
      <c r="C10" s="17"/>
      <c r="D10" s="20"/>
      <c r="E10" s="12"/>
      <c r="F10" s="10"/>
      <c r="G10" s="17"/>
      <c r="H10" s="13"/>
      <c r="I10" s="10"/>
      <c r="J10" s="122"/>
      <c r="K10" s="10"/>
      <c r="L10" s="10"/>
      <c r="M10" s="122"/>
      <c r="N10" s="10"/>
      <c r="O10" s="10"/>
      <c r="P10" s="17"/>
      <c r="Q10" s="10"/>
      <c r="R10" s="10"/>
      <c r="S10" s="17"/>
      <c r="T10" s="13"/>
      <c r="U10" s="180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85"/>
      <c r="V11" s="58">
        <f>V5*4+V7*9+V9*4</f>
        <v>723.9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2</v>
      </c>
      <c r="B12" s="178"/>
      <c r="C12" s="65" t="s">
        <v>519</v>
      </c>
      <c r="D12" s="65" t="s">
        <v>444</v>
      </c>
      <c r="E12" s="65"/>
      <c r="F12" s="68" t="s">
        <v>520</v>
      </c>
      <c r="G12" s="68" t="s">
        <v>448</v>
      </c>
      <c r="H12" s="68"/>
      <c r="I12" s="68" t="s">
        <v>521</v>
      </c>
      <c r="J12" s="68" t="s">
        <v>490</v>
      </c>
      <c r="K12" s="68"/>
      <c r="L12" s="68" t="s">
        <v>522</v>
      </c>
      <c r="M12" s="189" t="s">
        <v>448</v>
      </c>
      <c r="N12" s="68"/>
      <c r="O12" s="65" t="str">
        <f>[2]菜單!E51</f>
        <v>深色蔬菜</v>
      </c>
      <c r="P12" s="65" t="s">
        <v>449</v>
      </c>
      <c r="Q12" s="65"/>
      <c r="R12" s="65" t="s">
        <v>595</v>
      </c>
      <c r="S12" s="65" t="s">
        <v>448</v>
      </c>
      <c r="T12" s="65"/>
      <c r="U12" s="179" t="s">
        <v>451</v>
      </c>
      <c r="V12" s="50" t="s">
        <v>6</v>
      </c>
      <c r="W12" s="51" t="s">
        <v>424</v>
      </c>
      <c r="X12" s="52">
        <v>6.2</v>
      </c>
      <c r="AA12" s="2" t="s">
        <v>425</v>
      </c>
      <c r="AB12" s="2" t="s">
        <v>426</v>
      </c>
      <c r="AC12" s="2" t="s">
        <v>427</v>
      </c>
      <c r="AD12" s="2" t="s">
        <v>428</v>
      </c>
    </row>
    <row r="13" spans="1:30" ht="13.5" customHeight="1">
      <c r="A13" s="23" t="s">
        <v>7</v>
      </c>
      <c r="B13" s="184"/>
      <c r="C13" s="10" t="s">
        <v>35</v>
      </c>
      <c r="D13" s="13"/>
      <c r="E13" s="13">
        <v>90</v>
      </c>
      <c r="F13" s="10" t="s">
        <v>523</v>
      </c>
      <c r="G13" s="13"/>
      <c r="H13" s="13">
        <v>60</v>
      </c>
      <c r="I13" s="10" t="s">
        <v>524</v>
      </c>
      <c r="J13" s="13" t="s">
        <v>516</v>
      </c>
      <c r="K13" s="13">
        <v>35</v>
      </c>
      <c r="L13" s="10" t="s">
        <v>525</v>
      </c>
      <c r="M13" s="13"/>
      <c r="N13" s="13">
        <v>35</v>
      </c>
      <c r="O13" s="10" t="str">
        <f>O12</f>
        <v>深色蔬菜</v>
      </c>
      <c r="P13" s="87"/>
      <c r="Q13" s="10">
        <v>100</v>
      </c>
      <c r="R13" s="82" t="s">
        <v>596</v>
      </c>
      <c r="S13" s="84"/>
      <c r="T13" s="13">
        <v>10</v>
      </c>
      <c r="U13" s="180"/>
      <c r="V13" s="53">
        <f>X12*15+X14*5</f>
        <v>103</v>
      </c>
      <c r="W13" s="26" t="s">
        <v>429</v>
      </c>
      <c r="X13" s="54">
        <v>2.5</v>
      </c>
      <c r="Y13" s="3" t="s">
        <v>430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23</v>
      </c>
      <c r="B14" s="184"/>
      <c r="C14" s="10" t="s">
        <v>526</v>
      </c>
      <c r="D14" s="13"/>
      <c r="E14" s="13">
        <v>55</v>
      </c>
      <c r="F14" s="10" t="s">
        <v>527</v>
      </c>
      <c r="G14" s="13"/>
      <c r="H14" s="13">
        <v>10</v>
      </c>
      <c r="I14" s="10"/>
      <c r="J14" s="13"/>
      <c r="K14" s="13"/>
      <c r="L14" s="10" t="s">
        <v>528</v>
      </c>
      <c r="M14" s="83"/>
      <c r="N14" s="13">
        <v>5</v>
      </c>
      <c r="O14" s="10"/>
      <c r="P14" s="10"/>
      <c r="Q14" s="10"/>
      <c r="R14" s="10" t="s">
        <v>597</v>
      </c>
      <c r="S14" s="84"/>
      <c r="T14" s="13">
        <v>5</v>
      </c>
      <c r="U14" s="180"/>
      <c r="V14" s="55" t="s">
        <v>8</v>
      </c>
      <c r="W14" s="26" t="s">
        <v>431</v>
      </c>
      <c r="X14" s="54">
        <v>2</v>
      </c>
      <c r="Y14" s="14" t="s">
        <v>432</v>
      </c>
      <c r="Z14" s="3">
        <v>2</v>
      </c>
      <c r="AA14" s="15">
        <f>Z14*7</f>
        <v>14</v>
      </c>
      <c r="AB14" s="3">
        <f>Z14*5</f>
        <v>10</v>
      </c>
      <c r="AC14" s="3" t="s">
        <v>433</v>
      </c>
      <c r="AD14" s="16">
        <f>AA14*4+AB14*9</f>
        <v>146</v>
      </c>
    </row>
    <row r="15" spans="1:30" ht="13.5" customHeight="1">
      <c r="A15" s="23" t="s">
        <v>434</v>
      </c>
      <c r="B15" s="184"/>
      <c r="C15" s="17"/>
      <c r="D15" s="20"/>
      <c r="E15" s="12"/>
      <c r="F15" s="10"/>
      <c r="G15" s="13"/>
      <c r="H15" s="13"/>
      <c r="I15" s="10"/>
      <c r="J15" s="187"/>
      <c r="K15" s="13"/>
      <c r="L15" s="10" t="s">
        <v>529</v>
      </c>
      <c r="M15" s="83" t="s">
        <v>497</v>
      </c>
      <c r="N15" s="13">
        <v>15</v>
      </c>
      <c r="O15" s="10"/>
      <c r="P15" s="17"/>
      <c r="Q15" s="10"/>
      <c r="R15" s="10"/>
      <c r="S15" s="13"/>
      <c r="T15" s="13"/>
      <c r="U15" s="180"/>
      <c r="V15" s="53">
        <f>X13*5+X15*5</f>
        <v>25.5</v>
      </c>
      <c r="W15" s="26" t="s">
        <v>435</v>
      </c>
      <c r="X15" s="54">
        <v>2.6</v>
      </c>
      <c r="Y15" s="2" t="s">
        <v>436</v>
      </c>
      <c r="Z15" s="3">
        <v>1.6</v>
      </c>
      <c r="AA15" s="3">
        <f>Z15*1</f>
        <v>1.6</v>
      </c>
      <c r="AB15" s="3" t="s">
        <v>433</v>
      </c>
      <c r="AC15" s="3">
        <f>Z15*5</f>
        <v>8</v>
      </c>
      <c r="AD15" s="3">
        <f>AA15*4+AC15*4</f>
        <v>38.4</v>
      </c>
    </row>
    <row r="16" spans="1:30" ht="13.5" customHeight="1">
      <c r="A16" s="182" t="s">
        <v>437</v>
      </c>
      <c r="B16" s="184"/>
      <c r="C16" s="17"/>
      <c r="D16" s="20"/>
      <c r="E16" s="12"/>
      <c r="F16" s="10"/>
      <c r="G16" s="17"/>
      <c r="H16" s="13"/>
      <c r="I16" s="10"/>
      <c r="J16" s="13"/>
      <c r="K16" s="13"/>
      <c r="L16" s="10" t="s">
        <v>463</v>
      </c>
      <c r="M16" s="83"/>
      <c r="N16" s="13">
        <v>20</v>
      </c>
      <c r="O16" s="10"/>
      <c r="P16" s="17"/>
      <c r="Q16" s="10"/>
      <c r="R16" s="10"/>
      <c r="S16" s="83"/>
      <c r="T16" s="13"/>
      <c r="U16" s="180"/>
      <c r="V16" s="55" t="s">
        <v>10</v>
      </c>
      <c r="W16" s="26" t="s">
        <v>438</v>
      </c>
      <c r="X16" s="54"/>
      <c r="Y16" s="2" t="s">
        <v>439</v>
      </c>
      <c r="Z16" s="3">
        <v>2.5</v>
      </c>
      <c r="AA16" s="3"/>
      <c r="AB16" s="3">
        <f>Z16*5</f>
        <v>12.5</v>
      </c>
      <c r="AC16" s="3" t="s">
        <v>433</v>
      </c>
      <c r="AD16" s="3">
        <f>AB16*9</f>
        <v>112.5</v>
      </c>
    </row>
    <row r="17" spans="1:30" ht="13.5" customHeight="1">
      <c r="A17" s="182"/>
      <c r="B17" s="184"/>
      <c r="C17" s="17"/>
      <c r="D17" s="20"/>
      <c r="E17" s="12"/>
      <c r="F17" s="10"/>
      <c r="G17" s="17"/>
      <c r="H17" s="13"/>
      <c r="I17" s="10"/>
      <c r="J17" s="187"/>
      <c r="K17" s="13"/>
      <c r="L17" s="10"/>
      <c r="M17" s="83"/>
      <c r="N17" s="13"/>
      <c r="O17" s="10"/>
      <c r="P17" s="17"/>
      <c r="Q17" s="10"/>
      <c r="R17" s="10"/>
      <c r="S17" s="17"/>
      <c r="T17" s="13"/>
      <c r="U17" s="180"/>
      <c r="V17" s="53">
        <f>X12*2+X13*7+X14</f>
        <v>31.9</v>
      </c>
      <c r="W17" s="56" t="s">
        <v>421</v>
      </c>
      <c r="X17" s="57"/>
      <c r="Y17" s="2" t="s">
        <v>440</v>
      </c>
      <c r="Z17" s="3">
        <v>1</v>
      </c>
      <c r="AC17" s="2">
        <f>Z17*15</f>
        <v>15</v>
      </c>
    </row>
    <row r="18" spans="1:30" ht="13.5" customHeight="1">
      <c r="A18" s="18" t="s">
        <v>441</v>
      </c>
      <c r="B18" s="19"/>
      <c r="C18" s="17"/>
      <c r="D18" s="20"/>
      <c r="E18" s="12"/>
      <c r="F18" s="10"/>
      <c r="G18" s="17"/>
      <c r="H18" s="13"/>
      <c r="I18" s="10"/>
      <c r="J18" s="122"/>
      <c r="K18" s="10"/>
      <c r="L18" s="10"/>
      <c r="M18" s="122"/>
      <c r="N18" s="10"/>
      <c r="O18" s="10"/>
      <c r="P18" s="17"/>
      <c r="Q18" s="10"/>
      <c r="R18" s="10"/>
      <c r="S18" s="17"/>
      <c r="T18" s="13"/>
      <c r="U18" s="180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85"/>
      <c r="V19" s="58">
        <f>V13*4+V15*9+V17*4</f>
        <v>769.1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2</v>
      </c>
      <c r="B20" s="184"/>
      <c r="C20" s="65" t="s">
        <v>530</v>
      </c>
      <c r="D20" s="66" t="s">
        <v>449</v>
      </c>
      <c r="E20" s="67"/>
      <c r="F20" s="68" t="s">
        <v>531</v>
      </c>
      <c r="G20" s="68" t="s">
        <v>510</v>
      </c>
      <c r="H20" s="68"/>
      <c r="I20" s="68" t="s">
        <v>532</v>
      </c>
      <c r="J20" s="68" t="s">
        <v>490</v>
      </c>
      <c r="K20" s="68"/>
      <c r="L20" s="68" t="s">
        <v>533</v>
      </c>
      <c r="M20" s="68" t="s">
        <v>490</v>
      </c>
      <c r="N20" s="68"/>
      <c r="O20" s="68" t="s">
        <v>534</v>
      </c>
      <c r="P20" s="68" t="s">
        <v>449</v>
      </c>
      <c r="Q20" s="68"/>
      <c r="R20" s="65" t="s">
        <v>535</v>
      </c>
      <c r="S20" s="65" t="s">
        <v>448</v>
      </c>
      <c r="T20" s="65"/>
      <c r="U20" s="179" t="s">
        <v>451</v>
      </c>
      <c r="V20" s="50" t="s">
        <v>6</v>
      </c>
      <c r="W20" s="51" t="s">
        <v>424</v>
      </c>
      <c r="X20" s="52">
        <v>6.7</v>
      </c>
      <c r="AA20" s="2" t="s">
        <v>425</v>
      </c>
      <c r="AB20" s="2" t="s">
        <v>426</v>
      </c>
      <c r="AC20" s="2" t="s">
        <v>427</v>
      </c>
      <c r="AD20" s="2" t="s">
        <v>428</v>
      </c>
    </row>
    <row r="21" spans="1:30" ht="13.5" customHeight="1">
      <c r="A21" s="23" t="s">
        <v>452</v>
      </c>
      <c r="B21" s="184"/>
      <c r="C21" s="10" t="s">
        <v>120</v>
      </c>
      <c r="D21" s="86"/>
      <c r="E21" s="12">
        <v>165</v>
      </c>
      <c r="F21" s="10" t="s">
        <v>536</v>
      </c>
      <c r="G21" s="13"/>
      <c r="H21" s="13">
        <v>55</v>
      </c>
      <c r="I21" s="10" t="s">
        <v>532</v>
      </c>
      <c r="J21" s="13" t="s">
        <v>498</v>
      </c>
      <c r="K21" s="13">
        <v>40</v>
      </c>
      <c r="L21" s="10" t="s">
        <v>537</v>
      </c>
      <c r="M21" s="13"/>
      <c r="N21" s="13">
        <v>20</v>
      </c>
      <c r="O21" s="10" t="str">
        <f>O20</f>
        <v>深色蔬菜</v>
      </c>
      <c r="P21" s="10"/>
      <c r="Q21" s="10">
        <v>100</v>
      </c>
      <c r="R21" s="82" t="s">
        <v>482</v>
      </c>
      <c r="S21" s="83"/>
      <c r="T21" s="13">
        <v>10</v>
      </c>
      <c r="U21" s="180"/>
      <c r="V21" s="53">
        <f>X20*15+X22*5</f>
        <v>110.5</v>
      </c>
      <c r="W21" s="26" t="s">
        <v>429</v>
      </c>
      <c r="X21" s="54">
        <v>2.5</v>
      </c>
      <c r="Y21" s="3" t="s">
        <v>430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24</v>
      </c>
      <c r="B22" s="184"/>
      <c r="C22" s="10" t="s">
        <v>30</v>
      </c>
      <c r="D22" s="11"/>
      <c r="E22" s="61">
        <v>10</v>
      </c>
      <c r="F22" s="10"/>
      <c r="G22" s="13"/>
      <c r="H22" s="13"/>
      <c r="I22" s="10"/>
      <c r="J22" s="10"/>
      <c r="K22" s="13"/>
      <c r="L22" s="10" t="s">
        <v>538</v>
      </c>
      <c r="M22" s="13"/>
      <c r="N22" s="13">
        <v>20</v>
      </c>
      <c r="O22" s="10"/>
      <c r="P22" s="10"/>
      <c r="Q22" s="10"/>
      <c r="R22" s="10" t="s">
        <v>539</v>
      </c>
      <c r="S22" s="83"/>
      <c r="T22" s="13">
        <v>10</v>
      </c>
      <c r="U22" s="180"/>
      <c r="V22" s="55" t="s">
        <v>8</v>
      </c>
      <c r="W22" s="26" t="s">
        <v>431</v>
      </c>
      <c r="X22" s="54">
        <v>2</v>
      </c>
      <c r="Y22" s="14" t="s">
        <v>432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433</v>
      </c>
      <c r="AD22" s="16">
        <f>AA22*4+AB22*9</f>
        <v>160.60000000000002</v>
      </c>
    </row>
    <row r="23" spans="1:30" ht="13.5" customHeight="1">
      <c r="A23" s="23" t="s">
        <v>9</v>
      </c>
      <c r="B23" s="184"/>
      <c r="C23" s="10" t="s">
        <v>29</v>
      </c>
      <c r="D23" s="11"/>
      <c r="E23" s="61">
        <v>15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484</v>
      </c>
      <c r="S23" s="13"/>
      <c r="T23" s="13">
        <v>10</v>
      </c>
      <c r="U23" s="180"/>
      <c r="V23" s="53">
        <f>X21*5+X23*5</f>
        <v>25.5</v>
      </c>
      <c r="W23" s="26" t="s">
        <v>435</v>
      </c>
      <c r="X23" s="54">
        <v>2.6</v>
      </c>
      <c r="Y23" s="2" t="s">
        <v>436</v>
      </c>
      <c r="Z23" s="3">
        <v>1.6</v>
      </c>
      <c r="AA23" s="3">
        <f>Z23*1</f>
        <v>1.6</v>
      </c>
      <c r="AB23" s="3" t="s">
        <v>433</v>
      </c>
      <c r="AC23" s="3">
        <f>Z23*5</f>
        <v>8</v>
      </c>
      <c r="AD23" s="3">
        <f>AA23*4+AC23*4</f>
        <v>38.4</v>
      </c>
    </row>
    <row r="24" spans="1:30" ht="13.5" customHeight="1">
      <c r="A24" s="182" t="s">
        <v>442</v>
      </c>
      <c r="B24" s="184"/>
      <c r="C24" s="10" t="s">
        <v>27</v>
      </c>
      <c r="D24" s="20"/>
      <c r="E24" s="61">
        <v>10</v>
      </c>
      <c r="F24" s="10"/>
      <c r="G24" s="17"/>
      <c r="H24" s="13"/>
      <c r="I24" s="10"/>
      <c r="J24" s="122"/>
      <c r="K24" s="13"/>
      <c r="L24" s="10"/>
      <c r="M24" s="122"/>
      <c r="N24" s="13"/>
      <c r="O24" s="10"/>
      <c r="P24" s="17"/>
      <c r="Q24" s="10"/>
      <c r="R24" s="10"/>
      <c r="S24" s="187"/>
      <c r="T24" s="13"/>
      <c r="U24" s="180"/>
      <c r="V24" s="55" t="s">
        <v>10</v>
      </c>
      <c r="W24" s="26" t="s">
        <v>438</v>
      </c>
      <c r="X24" s="54"/>
      <c r="Y24" s="2" t="s">
        <v>439</v>
      </c>
      <c r="Z24" s="3">
        <v>2.5</v>
      </c>
      <c r="AA24" s="3"/>
      <c r="AB24" s="3">
        <f>Z24*5</f>
        <v>12.5</v>
      </c>
      <c r="AC24" s="3" t="s">
        <v>433</v>
      </c>
      <c r="AD24" s="3">
        <f>AB24*9</f>
        <v>112.5</v>
      </c>
    </row>
    <row r="25" spans="1:30" ht="13.5" customHeight="1">
      <c r="A25" s="182"/>
      <c r="B25" s="184"/>
      <c r="C25" s="10" t="s">
        <v>26</v>
      </c>
      <c r="D25" s="20"/>
      <c r="E25" s="61">
        <v>5</v>
      </c>
      <c r="F25" s="10"/>
      <c r="G25" s="17"/>
      <c r="H25" s="13"/>
      <c r="I25" s="10"/>
      <c r="J25" s="83"/>
      <c r="K25" s="13"/>
      <c r="L25" s="10"/>
      <c r="M25" s="122"/>
      <c r="N25" s="13"/>
      <c r="O25" s="10"/>
      <c r="P25" s="17"/>
      <c r="Q25" s="10"/>
      <c r="R25" s="10"/>
      <c r="S25" s="17"/>
      <c r="T25" s="13"/>
      <c r="U25" s="180"/>
      <c r="V25" s="53">
        <f>X20*2+X21*7+X22</f>
        <v>32.9</v>
      </c>
      <c r="W25" s="56" t="s">
        <v>540</v>
      </c>
      <c r="X25" s="57"/>
      <c r="Y25" s="2" t="s">
        <v>541</v>
      </c>
      <c r="AC25" s="2">
        <f>Z25*15</f>
        <v>0</v>
      </c>
    </row>
    <row r="26" spans="1:30" ht="13.5" customHeight="1">
      <c r="A26" s="18" t="s">
        <v>542</v>
      </c>
      <c r="B26" s="19"/>
      <c r="C26" s="17"/>
      <c r="D26" s="20"/>
      <c r="E26" s="12"/>
      <c r="F26" s="10"/>
      <c r="G26" s="17"/>
      <c r="H26" s="13"/>
      <c r="I26" s="10"/>
      <c r="J26" s="122"/>
      <c r="K26" s="10"/>
      <c r="L26" s="10"/>
      <c r="M26" s="122"/>
      <c r="N26" s="10"/>
      <c r="O26" s="10"/>
      <c r="P26" s="17"/>
      <c r="Q26" s="10"/>
      <c r="R26" s="10"/>
      <c r="S26" s="17"/>
      <c r="T26" s="13"/>
      <c r="U26" s="180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69"/>
      <c r="D27" s="191"/>
      <c r="E27" s="71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85"/>
      <c r="V27" s="58">
        <f>V21*4+V23*9+V25*4</f>
        <v>803.1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2</v>
      </c>
      <c r="B28" s="184"/>
      <c r="C28" s="68" t="s">
        <v>543</v>
      </c>
      <c r="D28" s="192" t="s">
        <v>544</v>
      </c>
      <c r="E28" s="193"/>
      <c r="F28" s="68" t="s">
        <v>545</v>
      </c>
      <c r="G28" s="68" t="s">
        <v>546</v>
      </c>
      <c r="H28" s="68"/>
      <c r="I28" s="65" t="s">
        <v>547</v>
      </c>
      <c r="J28" s="65" t="s">
        <v>548</v>
      </c>
      <c r="K28" s="65"/>
      <c r="L28" s="65" t="s">
        <v>549</v>
      </c>
      <c r="M28" s="65" t="s">
        <v>550</v>
      </c>
      <c r="N28" s="65"/>
      <c r="O28" s="65" t="s">
        <v>551</v>
      </c>
      <c r="P28" s="65" t="s">
        <v>550</v>
      </c>
      <c r="Q28" s="65"/>
      <c r="R28" s="65" t="s">
        <v>552</v>
      </c>
      <c r="S28" s="65" t="s">
        <v>548</v>
      </c>
      <c r="T28" s="65"/>
      <c r="U28" s="179" t="s">
        <v>553</v>
      </c>
      <c r="V28" s="50" t="s">
        <v>6</v>
      </c>
      <c r="W28" s="51" t="s">
        <v>554</v>
      </c>
      <c r="X28" s="52">
        <v>6.4</v>
      </c>
      <c r="Y28" s="79" t="s">
        <v>555</v>
      </c>
      <c r="Z28" s="79" t="s">
        <v>556</v>
      </c>
      <c r="AA28" s="2" t="s">
        <v>556</v>
      </c>
      <c r="AB28" s="2" t="s">
        <v>555</v>
      </c>
      <c r="AC28" s="2" t="s">
        <v>557</v>
      </c>
      <c r="AD28" s="2" t="s">
        <v>558</v>
      </c>
    </row>
    <row r="29" spans="1:30" ht="13.5" customHeight="1">
      <c r="A29" s="23" t="s">
        <v>7</v>
      </c>
      <c r="B29" s="184"/>
      <c r="C29" s="10" t="s">
        <v>35</v>
      </c>
      <c r="D29" s="13"/>
      <c r="E29" s="13">
        <v>70</v>
      </c>
      <c r="F29" s="10" t="s">
        <v>559</v>
      </c>
      <c r="G29" s="13"/>
      <c r="H29" s="13">
        <v>65</v>
      </c>
      <c r="I29" s="10" t="s">
        <v>37</v>
      </c>
      <c r="J29" s="13"/>
      <c r="K29" s="13">
        <v>30</v>
      </c>
      <c r="L29" s="10" t="s">
        <v>560</v>
      </c>
      <c r="M29" s="84"/>
      <c r="N29" s="13">
        <v>10</v>
      </c>
      <c r="O29" s="10" t="str">
        <f>O28</f>
        <v>淺色蔬菜</v>
      </c>
      <c r="P29" s="10"/>
      <c r="Q29" s="10">
        <v>130</v>
      </c>
      <c r="R29" s="82" t="s">
        <v>561</v>
      </c>
      <c r="S29" s="96"/>
      <c r="T29" s="13">
        <v>5</v>
      </c>
      <c r="U29" s="180"/>
      <c r="V29" s="53">
        <f>X28*15+X30*5</f>
        <v>104.5</v>
      </c>
      <c r="W29" s="26" t="s">
        <v>562</v>
      </c>
      <c r="X29" s="54">
        <v>2.5</v>
      </c>
      <c r="Y29" s="79">
        <f>V31*9/V35*100</f>
        <v>30.401529636711285</v>
      </c>
      <c r="Z29" s="79">
        <f>V33*4/V35*100</f>
        <v>16.316124920331422</v>
      </c>
      <c r="AA29" s="3">
        <f>Z29*2</f>
        <v>32.632249840662844</v>
      </c>
      <c r="AB29" s="3"/>
      <c r="AC29" s="3">
        <f>Z29*15</f>
        <v>244.74187380497133</v>
      </c>
      <c r="AD29" s="3">
        <f>AA29*4+AC29*4</f>
        <v>1109.4964945825368</v>
      </c>
    </row>
    <row r="30" spans="1:30" ht="13.5" customHeight="1">
      <c r="A30" s="23">
        <v>25</v>
      </c>
      <c r="B30" s="184"/>
      <c r="C30" s="10" t="s">
        <v>563</v>
      </c>
      <c r="D30" s="187"/>
      <c r="E30" s="13">
        <v>40</v>
      </c>
      <c r="F30" s="10"/>
      <c r="G30" s="13"/>
      <c r="H30" s="13"/>
      <c r="I30" s="10" t="s">
        <v>26</v>
      </c>
      <c r="J30" s="13"/>
      <c r="K30" s="13">
        <v>8</v>
      </c>
      <c r="L30" s="87" t="s">
        <v>564</v>
      </c>
      <c r="M30" s="20"/>
      <c r="N30" s="61">
        <v>30</v>
      </c>
      <c r="O30" s="10"/>
      <c r="P30" s="10"/>
      <c r="Q30" s="10"/>
      <c r="R30" s="10" t="s">
        <v>565</v>
      </c>
      <c r="S30" s="20"/>
      <c r="T30" s="61">
        <v>10</v>
      </c>
      <c r="U30" s="180"/>
      <c r="V30" s="55" t="s">
        <v>8</v>
      </c>
      <c r="W30" s="26" t="s">
        <v>566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567</v>
      </c>
      <c r="AD30" s="16">
        <f>AA30*4+AB30*9</f>
        <v>0</v>
      </c>
    </row>
    <row r="31" spans="1:30" ht="13.5" customHeight="1">
      <c r="A31" s="23" t="s">
        <v>9</v>
      </c>
      <c r="B31" s="184"/>
      <c r="C31" s="17"/>
      <c r="D31" s="20"/>
      <c r="E31" s="12"/>
      <c r="F31" s="10"/>
      <c r="G31" s="13"/>
      <c r="H31" s="13"/>
      <c r="I31" s="10" t="s">
        <v>30</v>
      </c>
      <c r="J31" s="83"/>
      <c r="K31" s="13">
        <v>10</v>
      </c>
      <c r="L31" s="10" t="s">
        <v>568</v>
      </c>
      <c r="M31" s="20"/>
      <c r="N31" s="61">
        <v>20</v>
      </c>
      <c r="O31" s="10"/>
      <c r="P31" s="17"/>
      <c r="Q31" s="10"/>
      <c r="R31" s="10"/>
      <c r="S31" s="13"/>
      <c r="T31" s="13"/>
      <c r="U31" s="180"/>
      <c r="V31" s="53">
        <f>X29*5+X31*5</f>
        <v>26.5</v>
      </c>
      <c r="W31" s="26" t="s">
        <v>569</v>
      </c>
      <c r="X31" s="54">
        <v>2.8</v>
      </c>
      <c r="Y31" s="42"/>
      <c r="Z31" s="42"/>
      <c r="AA31" s="3">
        <f>Z31*1</f>
        <v>0</v>
      </c>
      <c r="AB31" s="3" t="s">
        <v>433</v>
      </c>
      <c r="AC31" s="3">
        <f>Z31*5</f>
        <v>0</v>
      </c>
      <c r="AD31" s="3">
        <f>AA31*4+AC31*4</f>
        <v>0</v>
      </c>
    </row>
    <row r="32" spans="1:30" ht="13.5" customHeight="1">
      <c r="A32" s="182" t="s">
        <v>461</v>
      </c>
      <c r="B32" s="184"/>
      <c r="C32" s="17"/>
      <c r="D32" s="20"/>
      <c r="E32" s="12"/>
      <c r="F32" s="10"/>
      <c r="G32" s="17"/>
      <c r="H32" s="13"/>
      <c r="I32" s="10" t="s">
        <v>27</v>
      </c>
      <c r="J32" s="13"/>
      <c r="K32" s="13">
        <v>15</v>
      </c>
      <c r="L32" s="10" t="s">
        <v>457</v>
      </c>
      <c r="M32" s="13"/>
      <c r="N32" s="13">
        <v>10</v>
      </c>
      <c r="O32" s="10"/>
      <c r="P32" s="17"/>
      <c r="Q32" s="10"/>
      <c r="R32" s="10"/>
      <c r="S32" s="10"/>
      <c r="T32" s="13"/>
      <c r="U32" s="180"/>
      <c r="V32" s="55" t="s">
        <v>10</v>
      </c>
      <c r="W32" s="26" t="s">
        <v>438</v>
      </c>
      <c r="X32" s="54"/>
      <c r="Y32" s="42"/>
      <c r="Z32" s="42"/>
      <c r="AA32" s="3"/>
      <c r="AB32" s="3">
        <f>Z32*5</f>
        <v>0</v>
      </c>
      <c r="AC32" s="3" t="s">
        <v>433</v>
      </c>
      <c r="AD32" s="3">
        <f>AB32*9</f>
        <v>0</v>
      </c>
    </row>
    <row r="33" spans="1:30" ht="13.5" customHeight="1">
      <c r="A33" s="182"/>
      <c r="B33" s="184"/>
      <c r="C33" s="17"/>
      <c r="D33" s="20"/>
      <c r="E33" s="12"/>
      <c r="F33" s="10"/>
      <c r="G33" s="17"/>
      <c r="H33" s="13"/>
      <c r="I33" s="10" t="s">
        <v>570</v>
      </c>
      <c r="J33" s="122"/>
      <c r="K33" s="13">
        <v>2</v>
      </c>
      <c r="L33" s="10"/>
      <c r="M33" s="122"/>
      <c r="N33" s="13"/>
      <c r="O33" s="10"/>
      <c r="P33" s="17"/>
      <c r="Q33" s="10"/>
      <c r="R33" s="10"/>
      <c r="S33" s="17"/>
      <c r="T33" s="13"/>
      <c r="U33" s="180"/>
      <c r="V33" s="53">
        <f>X28*2+X29*7+X30</f>
        <v>32</v>
      </c>
      <c r="W33" s="56" t="s">
        <v>421</v>
      </c>
      <c r="X33" s="57"/>
      <c r="Y33" s="41"/>
      <c r="Z33" s="41"/>
      <c r="AC33" s="2">
        <f>Z33*15</f>
        <v>0</v>
      </c>
    </row>
    <row r="34" spans="1:30" ht="13.5" customHeight="1">
      <c r="A34" s="18" t="s">
        <v>441</v>
      </c>
      <c r="B34" s="19"/>
      <c r="C34" s="17"/>
      <c r="D34" s="20"/>
      <c r="E34" s="12"/>
      <c r="F34" s="10"/>
      <c r="G34" s="17"/>
      <c r="H34" s="13"/>
      <c r="I34" s="10"/>
      <c r="J34" s="122"/>
      <c r="K34" s="10"/>
      <c r="L34" s="10"/>
      <c r="M34" s="122"/>
      <c r="N34" s="10"/>
      <c r="O34" s="10"/>
      <c r="P34" s="17"/>
      <c r="Q34" s="10"/>
      <c r="R34" s="10"/>
      <c r="S34" s="17"/>
      <c r="T34" s="13"/>
      <c r="U34" s="180"/>
      <c r="V34" s="55" t="s">
        <v>11</v>
      </c>
      <c r="W34" s="24"/>
      <c r="X34" s="54"/>
      <c r="Y34" s="80" t="s">
        <v>487</v>
      </c>
      <c r="Z34" s="80" t="s">
        <v>488</v>
      </c>
      <c r="AA34" s="2">
        <f>SUM(AA29:AA33)</f>
        <v>32.632249840662844</v>
      </c>
      <c r="AB34" s="2">
        <f>SUM(AB29:AB33)</f>
        <v>0</v>
      </c>
      <c r="AC34" s="2">
        <f>SUM(AC29:AC33)</f>
        <v>244.74187380497133</v>
      </c>
      <c r="AD34" s="2">
        <f>AA34*4+AB34*9+AC34*4</f>
        <v>1109.4964945825368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85"/>
      <c r="V35" s="58">
        <f>V29*4+V31*9+V33*4</f>
        <v>784.5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2</v>
      </c>
      <c r="B36" s="176"/>
      <c r="C36" s="65" t="s">
        <v>464</v>
      </c>
      <c r="D36" s="66" t="s">
        <v>444</v>
      </c>
      <c r="E36" s="67"/>
      <c r="F36" s="68" t="s">
        <v>571</v>
      </c>
      <c r="G36" s="68" t="s">
        <v>449</v>
      </c>
      <c r="H36" s="68"/>
      <c r="I36" s="65" t="s">
        <v>572</v>
      </c>
      <c r="J36" s="65" t="s">
        <v>510</v>
      </c>
      <c r="K36" s="65"/>
      <c r="L36" s="68" t="s">
        <v>573</v>
      </c>
      <c r="M36" s="68" t="s">
        <v>449</v>
      </c>
      <c r="N36" s="68"/>
      <c r="O36" s="68" t="s">
        <v>534</v>
      </c>
      <c r="P36" s="65" t="s">
        <v>449</v>
      </c>
      <c r="Q36" s="65"/>
      <c r="R36" s="68" t="s">
        <v>574</v>
      </c>
      <c r="S36" s="68" t="s">
        <v>448</v>
      </c>
      <c r="T36" s="68"/>
      <c r="U36" s="179" t="s">
        <v>451</v>
      </c>
      <c r="V36" s="50" t="s">
        <v>6</v>
      </c>
      <c r="W36" s="51" t="s">
        <v>424</v>
      </c>
      <c r="X36" s="52">
        <v>5.5</v>
      </c>
      <c r="Y36" s="79" t="s">
        <v>426</v>
      </c>
      <c r="Z36" s="79" t="s">
        <v>425</v>
      </c>
    </row>
    <row r="37" spans="1:30" ht="13.5" customHeight="1">
      <c r="A37" s="23" t="s">
        <v>7</v>
      </c>
      <c r="B37" s="177"/>
      <c r="C37" s="10" t="s">
        <v>35</v>
      </c>
      <c r="D37" s="11"/>
      <c r="E37" s="12">
        <v>110</v>
      </c>
      <c r="F37" s="10" t="s">
        <v>484</v>
      </c>
      <c r="G37" s="13"/>
      <c r="H37" s="13">
        <v>55</v>
      </c>
      <c r="I37" s="10" t="s">
        <v>575</v>
      </c>
      <c r="J37" s="83"/>
      <c r="K37" s="13">
        <v>40</v>
      </c>
      <c r="L37" s="10" t="s">
        <v>454</v>
      </c>
      <c r="M37" s="187"/>
      <c r="N37" s="13">
        <v>30</v>
      </c>
      <c r="O37" s="10" t="str">
        <f>O36</f>
        <v>深色蔬菜</v>
      </c>
      <c r="P37" s="10"/>
      <c r="Q37" s="10">
        <v>100</v>
      </c>
      <c r="R37" s="10" t="s">
        <v>515</v>
      </c>
      <c r="S37" s="13"/>
      <c r="T37" s="13">
        <v>20</v>
      </c>
      <c r="U37" s="180"/>
      <c r="V37" s="53">
        <f>X36*15+X38*5</f>
        <v>93.5</v>
      </c>
      <c r="W37" s="26" t="s">
        <v>429</v>
      </c>
      <c r="X37" s="54">
        <v>2.5</v>
      </c>
      <c r="Y37" s="79">
        <f>V39*9/V43*100</f>
        <v>31.59851301115242</v>
      </c>
      <c r="Z37" s="79">
        <f>V41*4/V43*100</f>
        <v>16.907613933636238</v>
      </c>
    </row>
    <row r="38" spans="1:30" ht="13.5" customHeight="1">
      <c r="A38" s="23">
        <v>26</v>
      </c>
      <c r="B38" s="177"/>
      <c r="C38" s="10"/>
      <c r="D38" s="13"/>
      <c r="E38" s="13"/>
      <c r="F38" s="10" t="s">
        <v>515</v>
      </c>
      <c r="G38" s="13"/>
      <c r="H38" s="13">
        <v>20</v>
      </c>
      <c r="I38" s="10"/>
      <c r="J38" s="86"/>
      <c r="K38" s="13"/>
      <c r="L38" s="10" t="s">
        <v>457</v>
      </c>
      <c r="M38" s="13"/>
      <c r="N38" s="13">
        <v>5</v>
      </c>
      <c r="O38" s="10"/>
      <c r="P38" s="10"/>
      <c r="Q38" s="10"/>
      <c r="R38" s="10" t="s">
        <v>576</v>
      </c>
      <c r="S38" s="13"/>
      <c r="T38" s="13">
        <v>10</v>
      </c>
      <c r="U38" s="180"/>
      <c r="V38" s="55" t="s">
        <v>8</v>
      </c>
      <c r="W38" s="26" t="s">
        <v>431</v>
      </c>
      <c r="X38" s="54">
        <v>2.2000000000000002</v>
      </c>
      <c r="Y38" s="42"/>
      <c r="Z38" s="42"/>
    </row>
    <row r="39" spans="1:30" ht="13.5" customHeight="1">
      <c r="A39" s="23" t="s">
        <v>9</v>
      </c>
      <c r="B39" s="177"/>
      <c r="C39" s="10"/>
      <c r="D39" s="11"/>
      <c r="E39" s="61"/>
      <c r="F39" s="10" t="s">
        <v>457</v>
      </c>
      <c r="G39" s="122"/>
      <c r="H39" s="13">
        <v>10</v>
      </c>
      <c r="I39" s="10"/>
      <c r="J39" s="83"/>
      <c r="K39" s="13"/>
      <c r="L39" s="10" t="s">
        <v>484</v>
      </c>
      <c r="M39" s="97"/>
      <c r="N39" s="13">
        <v>10</v>
      </c>
      <c r="O39" s="10"/>
      <c r="P39" s="17"/>
      <c r="Q39" s="10"/>
      <c r="R39" s="10"/>
      <c r="S39" s="13"/>
      <c r="T39" s="13"/>
      <c r="U39" s="180"/>
      <c r="V39" s="53">
        <f>X37*5+X39*5</f>
        <v>25.5</v>
      </c>
      <c r="W39" s="26" t="s">
        <v>435</v>
      </c>
      <c r="X39" s="54">
        <v>2.6</v>
      </c>
      <c r="Y39" s="42"/>
      <c r="Z39" s="42"/>
    </row>
    <row r="40" spans="1:30" ht="13.5" customHeight="1">
      <c r="A40" s="182" t="s">
        <v>486</v>
      </c>
      <c r="B40" s="177"/>
      <c r="C40" s="10"/>
      <c r="D40" s="11"/>
      <c r="E40" s="61"/>
      <c r="F40" s="10"/>
      <c r="G40" s="17"/>
      <c r="H40" s="13"/>
      <c r="I40" s="10"/>
      <c r="J40" s="83"/>
      <c r="K40" s="13"/>
      <c r="L40" s="10" t="s">
        <v>515</v>
      </c>
      <c r="M40" s="187"/>
      <c r="N40" s="13">
        <v>15</v>
      </c>
      <c r="O40" s="10"/>
      <c r="P40" s="17"/>
      <c r="Q40" s="10"/>
      <c r="R40" s="10"/>
      <c r="S40" s="17"/>
      <c r="T40" s="13"/>
      <c r="U40" s="180"/>
      <c r="V40" s="55" t="s">
        <v>10</v>
      </c>
      <c r="W40" s="26" t="s">
        <v>438</v>
      </c>
      <c r="X40" s="54"/>
      <c r="Y40" s="42"/>
      <c r="Z40" s="42"/>
    </row>
    <row r="41" spans="1:30" ht="13.5" customHeight="1">
      <c r="A41" s="183"/>
      <c r="B41" s="178"/>
      <c r="C41" s="10"/>
      <c r="D41" s="20"/>
      <c r="E41" s="61"/>
      <c r="F41" s="10"/>
      <c r="G41" s="17"/>
      <c r="H41" s="13"/>
      <c r="I41" s="10"/>
      <c r="J41" s="83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80"/>
      <c r="V41" s="53">
        <f>X36*2+X37*7+X38</f>
        <v>30.7</v>
      </c>
      <c r="W41" s="56" t="s">
        <v>421</v>
      </c>
      <c r="X41" s="57"/>
      <c r="Y41" s="41"/>
      <c r="Z41" s="41"/>
    </row>
    <row r="42" spans="1:30" ht="13.5" customHeight="1">
      <c r="A42" s="18" t="s">
        <v>441</v>
      </c>
      <c r="B42" s="19"/>
      <c r="C42" s="10"/>
      <c r="D42" s="20"/>
      <c r="E42" s="61"/>
      <c r="F42" s="10"/>
      <c r="G42" s="17"/>
      <c r="H42" s="13"/>
      <c r="I42" s="10"/>
      <c r="J42" s="122"/>
      <c r="K42" s="13"/>
      <c r="L42" s="10"/>
      <c r="M42" s="122"/>
      <c r="N42" s="13"/>
      <c r="O42" s="10"/>
      <c r="P42" s="17"/>
      <c r="Q42" s="10"/>
      <c r="R42" s="10"/>
      <c r="S42" s="17"/>
      <c r="T42" s="13"/>
      <c r="U42" s="180"/>
      <c r="V42" s="55" t="s">
        <v>11</v>
      </c>
      <c r="W42" s="24"/>
      <c r="X42" s="54"/>
      <c r="Y42" s="80" t="s">
        <v>487</v>
      </c>
      <c r="Z42" s="80" t="s">
        <v>488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81"/>
      <c r="V43" s="53">
        <f>V37*4+V39*9+V41*4</f>
        <v>726.3</v>
      </c>
      <c r="W43" s="63"/>
      <c r="X43" s="64"/>
      <c r="Y43" s="81">
        <f>B43+E43+H43+K43+N43+Q43</f>
        <v>0</v>
      </c>
      <c r="Z43" s="81">
        <f>C43+F43+I43+L43+O43+R43</f>
        <v>0</v>
      </c>
    </row>
    <row r="44" spans="1:30" ht="21.75" customHeight="1">
      <c r="A44" s="175" t="s">
        <v>503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V44" s="194"/>
    </row>
  </sheetData>
  <mergeCells count="17">
    <mergeCell ref="B36:B41"/>
    <mergeCell ref="U36:U43"/>
    <mergeCell ref="A40:A41"/>
    <mergeCell ref="A44:O44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2月第1週明細</vt:lpstr>
      <vt:lpstr>2月第2週明細</vt:lpstr>
      <vt:lpstr>'2月第1週明細'!Print_Area</vt:lpstr>
      <vt:lpstr>'2月第2週明細'!Print_Area</vt:lpstr>
      <vt:lpstr>第1週明細!Print_Area</vt:lpstr>
      <vt:lpstr>第2週明細!Print_Area</vt:lpstr>
      <vt:lpstr>第3週明細!Print_Area</vt:lpstr>
      <vt:lpstr>菜單!Print_Area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User</cp:lastModifiedBy>
  <cp:lastPrinted>2020-12-08T03:46:48Z</cp:lastPrinted>
  <dcterms:created xsi:type="dcterms:W3CDTF">2013-10-17T10:44:48Z</dcterms:created>
  <dcterms:modified xsi:type="dcterms:W3CDTF">2020-12-16T07:54:53Z</dcterms:modified>
</cp:coreProperties>
</file>