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109學年度午餐秘書\菜單\110年2月\"/>
    </mc:Choice>
  </mc:AlternateContent>
  <bookViews>
    <workbookView xWindow="0" yWindow="0" windowWidth="20490" windowHeight="7050"/>
  </bookViews>
  <sheets>
    <sheet name="菜單" sheetId="22" r:id="rId1"/>
    <sheet name="第1週明細" sheetId="35" r:id="rId2"/>
    <sheet name="第2週明細" sheetId="36" r:id="rId3"/>
  </sheets>
  <externalReferences>
    <externalReference r:id="rId4"/>
    <externalReference r:id="rId5"/>
  </externalReferences>
  <definedNames>
    <definedName name="_xlnm.Print_Area" localSheetId="1">第1週明細!$A$1:$X$51</definedName>
    <definedName name="_xlnm.Print_Area" localSheetId="2">第2週明細!$A$1:$X$43</definedName>
    <definedName name="_xlnm.Print_Area" localSheetId="0">菜單!$A$1:$X$28</definedName>
  </definedNames>
  <calcPr calcId="152511" calcMode="manual"/>
</workbook>
</file>

<file path=xl/calcChain.xml><?xml version="1.0" encoding="utf-8"?>
<calcChain xmlns="http://schemas.openxmlformats.org/spreadsheetml/2006/main">
  <c r="R18" i="22" l="1"/>
  <c r="T19" i="22"/>
  <c r="T18" i="22"/>
  <c r="R19" i="22"/>
  <c r="N18" i="22"/>
  <c r="P19" i="22"/>
  <c r="P18" i="22"/>
  <c r="N19" i="22"/>
  <c r="J18" i="22"/>
  <c r="L19" i="22"/>
  <c r="L18" i="22"/>
  <c r="J19" i="22"/>
  <c r="F18" i="22"/>
  <c r="H19" i="22"/>
  <c r="H18" i="22"/>
  <c r="F19" i="22"/>
  <c r="B18" i="22"/>
  <c r="D19" i="22"/>
  <c r="D18" i="22"/>
  <c r="B19" i="22"/>
  <c r="R9" i="22"/>
  <c r="T10" i="22"/>
  <c r="T9" i="22"/>
  <c r="R10" i="22"/>
  <c r="N9" i="22"/>
  <c r="P10" i="22"/>
  <c r="P9" i="22"/>
  <c r="N10" i="22"/>
  <c r="L10" i="22"/>
  <c r="L9" i="22"/>
  <c r="J10" i="22"/>
  <c r="J9" i="22"/>
  <c r="V41" i="36" l="1"/>
  <c r="V39" i="36"/>
  <c r="V37" i="36"/>
  <c r="V33" i="36"/>
  <c r="V31" i="36"/>
  <c r="V29" i="36"/>
  <c r="V35" i="36" s="1"/>
  <c r="V25" i="36"/>
  <c r="V23" i="36"/>
  <c r="V21" i="36"/>
  <c r="V27" i="36" s="1"/>
  <c r="V17" i="36"/>
  <c r="V15" i="36"/>
  <c r="V13" i="36"/>
  <c r="V9" i="36"/>
  <c r="V7" i="36"/>
  <c r="V5" i="36"/>
  <c r="V49" i="35"/>
  <c r="V47" i="35"/>
  <c r="V45" i="35"/>
  <c r="V51" i="35" s="1"/>
  <c r="V41" i="35"/>
  <c r="V39" i="35"/>
  <c r="V37" i="35"/>
  <c r="V43" i="35" s="1"/>
  <c r="V33" i="35"/>
  <c r="V31" i="35"/>
  <c r="V29" i="35"/>
  <c r="V35" i="35" l="1"/>
  <c r="V19" i="36"/>
  <c r="V11" i="36"/>
  <c r="V43" i="36"/>
  <c r="O21" i="36"/>
  <c r="O37" i="35"/>
  <c r="AC25" i="35"/>
  <c r="AB24" i="35"/>
  <c r="AD24" i="35" s="1"/>
  <c r="AC23" i="35"/>
  <c r="AA23" i="35"/>
  <c r="AD23" i="35" s="1"/>
  <c r="AB22" i="35"/>
  <c r="AA22" i="35"/>
  <c r="AD22" i="35" s="1"/>
  <c r="AC21" i="35"/>
  <c r="AC26" i="35" s="1"/>
  <c r="AA21" i="35"/>
  <c r="AD21" i="35" l="1"/>
  <c r="AA26" i="35"/>
  <c r="AD26" i="35" s="1"/>
  <c r="AB26" i="35"/>
  <c r="AB27" i="35" l="1"/>
  <c r="AC27" i="35"/>
  <c r="AA27" i="35"/>
  <c r="Z43" i="36"/>
  <c r="Y43" i="36"/>
  <c r="Z37" i="36"/>
  <c r="Y37" i="36"/>
  <c r="Z35" i="36"/>
  <c r="Y35" i="36"/>
  <c r="AB34" i="36"/>
  <c r="AC33" i="36"/>
  <c r="AB32" i="36"/>
  <c r="AD32" i="36" s="1"/>
  <c r="AC31" i="36"/>
  <c r="AA31" i="36"/>
  <c r="AB30" i="36"/>
  <c r="AA30" i="36"/>
  <c r="AD30" i="36" s="1"/>
  <c r="AC25" i="36"/>
  <c r="AB24" i="36"/>
  <c r="AD24" i="36" s="1"/>
  <c r="AC23" i="36"/>
  <c r="AA23" i="36"/>
  <c r="AD23" i="36" s="1"/>
  <c r="AB22" i="36"/>
  <c r="AB26" i="36" s="1"/>
  <c r="AA22" i="36"/>
  <c r="AC21" i="36"/>
  <c r="AA21" i="36"/>
  <c r="AA26" i="36" s="1"/>
  <c r="AB18" i="36"/>
  <c r="AC17" i="36"/>
  <c r="AB16" i="36"/>
  <c r="AD16" i="36" s="1"/>
  <c r="AC15" i="36"/>
  <c r="AA15" i="36"/>
  <c r="AB14" i="36"/>
  <c r="AA14" i="36"/>
  <c r="AD14" i="36" s="1"/>
  <c r="AC13" i="36"/>
  <c r="AC18" i="36" s="1"/>
  <c r="AA13" i="36"/>
  <c r="AC9" i="36"/>
  <c r="AB8" i="36"/>
  <c r="AD8" i="36" s="1"/>
  <c r="AC7" i="36"/>
  <c r="AC10" i="36" s="1"/>
  <c r="AA7" i="36"/>
  <c r="AB6" i="36"/>
  <c r="AA6" i="36"/>
  <c r="AD6" i="36" s="1"/>
  <c r="AC5" i="36"/>
  <c r="AA5" i="36"/>
  <c r="Z51" i="35"/>
  <c r="Y51" i="35"/>
  <c r="Z43" i="35"/>
  <c r="Y43" i="35"/>
  <c r="AC41" i="35"/>
  <c r="AB40" i="35"/>
  <c r="AD40" i="35" s="1"/>
  <c r="AC39" i="35"/>
  <c r="AA39" i="35"/>
  <c r="AB38" i="35"/>
  <c r="AA38" i="35"/>
  <c r="AC33" i="35"/>
  <c r="AB32" i="35"/>
  <c r="AD32" i="35" s="1"/>
  <c r="AC31" i="35"/>
  <c r="AA31" i="35"/>
  <c r="AB30" i="35"/>
  <c r="AB34" i="35" s="1"/>
  <c r="AA30" i="35"/>
  <c r="AC29" i="35"/>
  <c r="AA29" i="35"/>
  <c r="AA34" i="35" s="1"/>
  <c r="O28" i="35"/>
  <c r="O29" i="35" s="1"/>
  <c r="AC17" i="35"/>
  <c r="AB16" i="35"/>
  <c r="AD16" i="35" s="1"/>
  <c r="AC15" i="35"/>
  <c r="AA15" i="35"/>
  <c r="AD15" i="35" s="1"/>
  <c r="AB14" i="35"/>
  <c r="AA14" i="35"/>
  <c r="AD14" i="35" s="1"/>
  <c r="AC13" i="35"/>
  <c r="AA13" i="35"/>
  <c r="AA18" i="35" s="1"/>
  <c r="AC9" i="35"/>
  <c r="AB8" i="35"/>
  <c r="AD8" i="35" s="1"/>
  <c r="AC7" i="35"/>
  <c r="AA7" i="35"/>
  <c r="AD7" i="35" s="1"/>
  <c r="AB6" i="35"/>
  <c r="AA6" i="35"/>
  <c r="AD6" i="35" s="1"/>
  <c r="AC5" i="35"/>
  <c r="AA5" i="35"/>
  <c r="AA10" i="35" s="1"/>
  <c r="AC34" i="35" l="1"/>
  <c r="AB42" i="35"/>
  <c r="AB10" i="36"/>
  <c r="AC26" i="36"/>
  <c r="AB18" i="35"/>
  <c r="AD18" i="35" s="1"/>
  <c r="AA19" i="35" s="1"/>
  <c r="AD30" i="35"/>
  <c r="AD39" i="35"/>
  <c r="AA10" i="36"/>
  <c r="AD10" i="36" s="1"/>
  <c r="AA11" i="36" s="1"/>
  <c r="AD7" i="36"/>
  <c r="AA18" i="36"/>
  <c r="AD15" i="36"/>
  <c r="AD22" i="36"/>
  <c r="AD31" i="36"/>
  <c r="AB10" i="35"/>
  <c r="AD10" i="35" s="1"/>
  <c r="AB11" i="35" s="1"/>
  <c r="AC10" i="35"/>
  <c r="AC18" i="35"/>
  <c r="AD31" i="35"/>
  <c r="AD38" i="35"/>
  <c r="Z37" i="35"/>
  <c r="Y37" i="35"/>
  <c r="Y45" i="35"/>
  <c r="Z45" i="35"/>
  <c r="AD26" i="36"/>
  <c r="AA27" i="36" s="1"/>
  <c r="AD34" i="35"/>
  <c r="AB35" i="35" s="1"/>
  <c r="AC35" i="35"/>
  <c r="AB27" i="36"/>
  <c r="Z29" i="36"/>
  <c r="Y29" i="36"/>
  <c r="AD13" i="35"/>
  <c r="AD13" i="36"/>
  <c r="AD5" i="35"/>
  <c r="AD29" i="35"/>
  <c r="AD5" i="36"/>
  <c r="AD21" i="36"/>
  <c r="AA19" i="36" l="1"/>
  <c r="AC19" i="35"/>
  <c r="AD18" i="36"/>
  <c r="AA35" i="35"/>
  <c r="AB19" i="35"/>
  <c r="AB11" i="36"/>
  <c r="AC29" i="36"/>
  <c r="AC34" i="36" s="1"/>
  <c r="AA29" i="36"/>
  <c r="AC11" i="36"/>
  <c r="AC27" i="36"/>
  <c r="AC37" i="35"/>
  <c r="AC42" i="35" s="1"/>
  <c r="AA37" i="35"/>
  <c r="AC11" i="35"/>
  <c r="AA11" i="35"/>
  <c r="AC19" i="36" l="1"/>
  <c r="AB19" i="36"/>
  <c r="AA42" i="35"/>
  <c r="AD37" i="35"/>
  <c r="AA34" i="36"/>
  <c r="AD29" i="36"/>
  <c r="AD34" i="36" l="1"/>
  <c r="AA35" i="36" s="1"/>
  <c r="AD42" i="35"/>
  <c r="AA43" i="35" s="1"/>
  <c r="AB43" i="35" l="1"/>
  <c r="AC43" i="35"/>
  <c r="AB35" i="36"/>
  <c r="AC35" i="36"/>
</calcChain>
</file>

<file path=xl/sharedStrings.xml><?xml version="1.0" encoding="utf-8"?>
<sst xmlns="http://schemas.openxmlformats.org/spreadsheetml/2006/main" count="637" uniqueCount="264">
  <si>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</si>
  <si>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</si>
  <si>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</si>
  <si>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</si>
  <si>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</si>
  <si>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</si>
  <si>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</si>
  <si>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</si>
  <si>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</si>
  <si>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</si>
  <si>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</si>
  <si>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</si>
  <si>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</si>
  <si>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</si>
  <si>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</si>
  <si>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</si>
  <si>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紅蘿蔔</t>
  </si>
  <si>
    <t>廠商營養師</t>
    <phoneticPr fontId="19" type="noConversion"/>
  </si>
  <si>
    <t>洋蔥</t>
  </si>
  <si>
    <t>玉米</t>
  </si>
  <si>
    <t>生鮮豬肉</t>
  </si>
  <si>
    <t>青豆仁</t>
  </si>
  <si>
    <t>白米</t>
  </si>
  <si>
    <t>生鮮雞肉</t>
  </si>
  <si>
    <t>馬鈴薯</t>
  </si>
  <si>
    <t>豆</t>
  </si>
  <si>
    <t>非基改豆腐</t>
  </si>
  <si>
    <t>味噌</t>
  </si>
  <si>
    <t>柴魚</t>
  </si>
  <si>
    <t>麵條</t>
  </si>
  <si>
    <t>醃</t>
  </si>
  <si>
    <t>食材以可食量標示</t>
    <phoneticPr fontId="19" type="noConversion"/>
  </si>
  <si>
    <t>日期</t>
    <phoneticPr fontId="19" type="noConversion"/>
  </si>
  <si>
    <t>備註</t>
    <phoneticPr fontId="19" type="noConversion"/>
  </si>
  <si>
    <t>個人量(克)</t>
    <phoneticPr fontId="19" type="noConversion"/>
  </si>
  <si>
    <t>乳品/水果</t>
    <phoneticPr fontId="19" type="noConversion"/>
  </si>
  <si>
    <t>食物類別</t>
    <phoneticPr fontId="19" type="noConversion"/>
  </si>
  <si>
    <t>份數</t>
    <phoneticPr fontId="19" type="noConversion"/>
  </si>
  <si>
    <t>✖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</si>
  <si>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</si>
  <si>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</si>
  <si>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</si>
  <si>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</si>
  <si>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</si>
  <si>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</si>
  <si>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</si>
  <si>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</si>
  <si>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</si>
  <si>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</si>
  <si>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</si>
  <si>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</si>
  <si>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星期一</t>
    <phoneticPr fontId="19" type="noConversion"/>
  </si>
  <si>
    <t>水果類</t>
    <phoneticPr fontId="19" type="noConversion"/>
  </si>
  <si>
    <t>油</t>
    <phoneticPr fontId="19" type="noConversion"/>
  </si>
  <si>
    <t>奶類</t>
    <phoneticPr fontId="19" type="noConversion"/>
  </si>
  <si>
    <t>水果</t>
    <phoneticPr fontId="19" type="noConversion"/>
  </si>
  <si>
    <t>餐數</t>
    <phoneticPr fontId="19" type="noConversion"/>
  </si>
  <si>
    <t>蒸</t>
    <phoneticPr fontId="19" type="noConversion"/>
  </si>
  <si>
    <t>煮</t>
    <phoneticPr fontId="19" type="noConversion"/>
  </si>
  <si>
    <t>炒</t>
    <phoneticPr fontId="19" type="noConversion"/>
  </si>
  <si>
    <t>日</t>
    <phoneticPr fontId="19" type="noConversion"/>
  </si>
  <si>
    <t>星期二</t>
    <phoneticPr fontId="19" type="noConversion"/>
  </si>
  <si>
    <t>月</t>
    <phoneticPr fontId="19" type="noConversion"/>
  </si>
  <si>
    <t>星期三</t>
    <phoneticPr fontId="19" type="noConversion"/>
  </si>
  <si>
    <t>星期四</t>
    <phoneticPr fontId="19" type="noConversion"/>
  </si>
  <si>
    <t>鈣</t>
    <phoneticPr fontId="19" type="noConversion"/>
  </si>
  <si>
    <t>纖維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</si>
  <si>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</si>
  <si>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</si>
  <si>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</si>
  <si>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食材以可食量標示</t>
    <phoneticPr fontId="19" type="noConversion"/>
  </si>
  <si>
    <t>日期</t>
    <phoneticPr fontId="19" type="noConversion"/>
  </si>
  <si>
    <t>備註</t>
    <phoneticPr fontId="19" type="noConversion"/>
  </si>
  <si>
    <t>個人量(克)</t>
    <phoneticPr fontId="19" type="noConversion"/>
  </si>
  <si>
    <t>乳品/水果</t>
    <phoneticPr fontId="19" type="noConversion"/>
  </si>
  <si>
    <t>食物類別</t>
    <phoneticPr fontId="19" type="noConversion"/>
  </si>
  <si>
    <t>份數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</si>
  <si>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</si>
  <si>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</si>
  <si>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</si>
  <si>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</si>
  <si>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</si>
  <si>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</si>
  <si>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</si>
  <si>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</si>
  <si>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</si>
  <si>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</si>
  <si>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 xml:space="preserve"> </t>
    <phoneticPr fontId="19" type="noConversion"/>
  </si>
  <si>
    <t>星期一</t>
    <phoneticPr fontId="19" type="noConversion"/>
  </si>
  <si>
    <t>油</t>
    <phoneticPr fontId="19" type="noConversion"/>
  </si>
  <si>
    <t>奶類</t>
    <phoneticPr fontId="19" type="noConversion"/>
  </si>
  <si>
    <t>水果</t>
    <phoneticPr fontId="19" type="noConversion"/>
  </si>
  <si>
    <t>餐數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</si>
  <si>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</si>
  <si>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</si>
  <si>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</si>
  <si>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</si>
  <si>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</si>
  <si>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</si>
  <si>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</si>
  <si>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</si>
  <si>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</si>
  <si>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</si>
  <si>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日</t>
    <phoneticPr fontId="19" type="noConversion"/>
  </si>
  <si>
    <t>油脂類</t>
    <phoneticPr fontId="19" type="noConversion"/>
  </si>
  <si>
    <t>菜</t>
    <phoneticPr fontId="19" type="noConversion"/>
  </si>
  <si>
    <t xml:space="preserve"> </t>
    <phoneticPr fontId="19" type="noConversion"/>
  </si>
  <si>
    <t>星期二</t>
    <phoneticPr fontId="19" type="noConversion"/>
  </si>
  <si>
    <t>水果類</t>
    <phoneticPr fontId="19" type="noConversion"/>
  </si>
  <si>
    <t>油</t>
    <phoneticPr fontId="19" type="noConversion"/>
  </si>
  <si>
    <t>大白菜</t>
  </si>
  <si>
    <t>星期五</t>
    <phoneticPr fontId="19" type="noConversion"/>
  </si>
  <si>
    <t xml:space="preserve">2月22日(一) </t>
    <phoneticPr fontId="19" type="noConversion"/>
  </si>
  <si>
    <t xml:space="preserve">2月23日(二) </t>
    <phoneticPr fontId="19" type="noConversion"/>
  </si>
  <si>
    <t xml:space="preserve">2月26日(五) </t>
    <phoneticPr fontId="19" type="noConversion"/>
  </si>
  <si>
    <t xml:space="preserve">2月19日(五) </t>
    <phoneticPr fontId="19" type="noConversion"/>
  </si>
  <si>
    <t xml:space="preserve">2月20日(六) </t>
    <phoneticPr fontId="19" type="noConversion"/>
  </si>
  <si>
    <t>午餐秘書</t>
    <phoneticPr fontId="19" type="noConversion"/>
  </si>
  <si>
    <t>學校護理師</t>
    <phoneticPr fontId="19" type="noConversion"/>
  </si>
  <si>
    <t>主任</t>
    <phoneticPr fontId="19" type="noConversion"/>
  </si>
  <si>
    <t>校長</t>
    <phoneticPr fontId="19" type="noConversion"/>
  </si>
  <si>
    <t>白飯</t>
    <phoneticPr fontId="19" type="noConversion"/>
  </si>
  <si>
    <t>五穀飯</t>
    <phoneticPr fontId="19" type="noConversion"/>
  </si>
  <si>
    <t>深色蔬菜</t>
    <phoneticPr fontId="19" type="noConversion"/>
  </si>
  <si>
    <t xml:space="preserve">2月18日(四) </t>
    <phoneticPr fontId="19" type="noConversion"/>
  </si>
  <si>
    <t xml:space="preserve">2月25日(四) </t>
    <phoneticPr fontId="19" type="noConversion"/>
  </si>
  <si>
    <t>星期六</t>
    <phoneticPr fontId="19" type="noConversion"/>
  </si>
  <si>
    <t>星期五</t>
    <phoneticPr fontId="19" type="noConversion"/>
  </si>
  <si>
    <t>星期四</t>
    <phoneticPr fontId="19" type="noConversion"/>
  </si>
  <si>
    <t>五穀飯</t>
    <phoneticPr fontId="19" type="noConversion"/>
  </si>
  <si>
    <t>星期三</t>
    <phoneticPr fontId="19" type="noConversion"/>
  </si>
  <si>
    <t>五穀米</t>
    <phoneticPr fontId="19" type="noConversion"/>
  </si>
  <si>
    <t>深色蔬菜</t>
    <phoneticPr fontId="19" type="noConversion"/>
  </si>
  <si>
    <t>白蘿蔔</t>
    <phoneticPr fontId="19" type="noConversion"/>
  </si>
  <si>
    <t>※本菜單餐點使用之豬肉原產地為臺灣</t>
    <phoneticPr fontId="19" type="noConversion"/>
  </si>
  <si>
    <t>白飯</t>
    <phoneticPr fontId="19" type="noConversion"/>
  </si>
  <si>
    <t xml:space="preserve">2月24日(三) </t>
    <phoneticPr fontId="19" type="noConversion"/>
  </si>
  <si>
    <t>蘿蔔海帶湯</t>
    <phoneticPr fontId="19" type="noConversion"/>
  </si>
  <si>
    <t>野菇肉絲湯</t>
    <phoneticPr fontId="19" type="noConversion"/>
  </si>
  <si>
    <t>義大利麵</t>
    <phoneticPr fontId="19" type="noConversion"/>
  </si>
  <si>
    <t>味噌豆腐湯(豆)</t>
    <phoneticPr fontId="19" type="noConversion"/>
  </si>
  <si>
    <t>麵線糊(芡)</t>
    <phoneticPr fontId="19" type="noConversion"/>
  </si>
  <si>
    <t>炸雞腿(炸)</t>
    <phoneticPr fontId="19" type="noConversion"/>
  </si>
  <si>
    <t>麻婆豆腐(豆)</t>
    <phoneticPr fontId="19" type="noConversion"/>
  </si>
  <si>
    <t>麵筋燒肉</t>
    <phoneticPr fontId="19" type="noConversion"/>
  </si>
  <si>
    <t>蒸蛋</t>
    <phoneticPr fontId="19" type="noConversion"/>
  </si>
  <si>
    <t>雞塊(炸)(加)</t>
    <phoneticPr fontId="19" type="noConversion"/>
  </si>
  <si>
    <t>燒烤雞翅</t>
    <phoneticPr fontId="19" type="noConversion"/>
  </si>
  <si>
    <t>水餃(冷)</t>
    <phoneticPr fontId="19" type="noConversion"/>
  </si>
  <si>
    <t>台式炒滷味(豆)</t>
    <phoneticPr fontId="19" type="noConversion"/>
  </si>
  <si>
    <t>滷豬排</t>
    <phoneticPr fontId="19" type="noConversion"/>
  </si>
  <si>
    <t>炸雞腿</t>
    <phoneticPr fontId="19" type="noConversion"/>
  </si>
  <si>
    <t>炸</t>
    <phoneticPr fontId="19" type="noConversion"/>
  </si>
  <si>
    <t>麻婆豆腐</t>
    <phoneticPr fontId="19" type="noConversion"/>
  </si>
  <si>
    <t>煮</t>
    <phoneticPr fontId="19" type="noConversion"/>
  </si>
  <si>
    <t>泰式酸辣粉</t>
    <phoneticPr fontId="19" type="noConversion"/>
  </si>
  <si>
    <t>蘿蔔海帶湯</t>
    <phoneticPr fontId="19" type="noConversion"/>
  </si>
  <si>
    <t>白飯</t>
    <phoneticPr fontId="19" type="noConversion"/>
  </si>
  <si>
    <t>蒸</t>
    <phoneticPr fontId="19" type="noConversion"/>
  </si>
  <si>
    <t>麵筋燒肉</t>
    <phoneticPr fontId="19" type="noConversion"/>
  </si>
  <si>
    <t>蒸蛋</t>
    <phoneticPr fontId="19" type="noConversion"/>
  </si>
  <si>
    <t>雞塊</t>
    <phoneticPr fontId="19" type="noConversion"/>
  </si>
  <si>
    <t>炸</t>
    <phoneticPr fontId="19" type="noConversion"/>
  </si>
  <si>
    <t>味噌豆腐湯</t>
    <phoneticPr fontId="19" type="noConversion"/>
  </si>
  <si>
    <t>炒</t>
    <phoneticPr fontId="19" type="noConversion"/>
  </si>
  <si>
    <t>義大利麵</t>
    <phoneticPr fontId="19" type="noConversion"/>
  </si>
  <si>
    <t>滷豬排</t>
    <phoneticPr fontId="19" type="noConversion"/>
  </si>
  <si>
    <t>滷</t>
    <phoneticPr fontId="19" type="noConversion"/>
  </si>
  <si>
    <t>野菇肉絲湯</t>
    <phoneticPr fontId="19" type="noConversion"/>
  </si>
  <si>
    <t>生鮮雞腿</t>
    <phoneticPr fontId="19" type="noConversion"/>
  </si>
  <si>
    <t>豆芽菜</t>
    <phoneticPr fontId="19" type="noConversion"/>
  </si>
  <si>
    <t>河粉</t>
  </si>
  <si>
    <t>木耳</t>
    <phoneticPr fontId="19" type="noConversion"/>
  </si>
  <si>
    <t>高麗菜</t>
    <phoneticPr fontId="19" type="noConversion"/>
  </si>
  <si>
    <t>紅蘿蔔</t>
    <phoneticPr fontId="19" type="noConversion"/>
  </si>
  <si>
    <t>海帶結</t>
    <phoneticPr fontId="19" type="noConversion"/>
  </si>
  <si>
    <t>麵筋</t>
    <phoneticPr fontId="19" type="noConversion"/>
  </si>
  <si>
    <t>紅蘿蔔</t>
    <phoneticPr fontId="19" type="noConversion"/>
  </si>
  <si>
    <t>生鮮豬肉</t>
    <phoneticPr fontId="19" type="noConversion"/>
  </si>
  <si>
    <t>蛋</t>
  </si>
  <si>
    <t>蛋</t>
    <phoneticPr fontId="19" type="noConversion"/>
  </si>
  <si>
    <t>香菇</t>
    <phoneticPr fontId="19" type="noConversion"/>
  </si>
  <si>
    <t>雞塊</t>
    <phoneticPr fontId="19" type="noConversion"/>
  </si>
  <si>
    <t>加</t>
    <phoneticPr fontId="19" type="noConversion"/>
  </si>
  <si>
    <t>生鮮豬排</t>
    <phoneticPr fontId="19" type="noConversion"/>
  </si>
  <si>
    <t>冷</t>
    <phoneticPr fontId="19" type="noConversion"/>
  </si>
  <si>
    <t>金針菇</t>
    <phoneticPr fontId="19" type="noConversion"/>
  </si>
  <si>
    <t>生鮮豬肉</t>
    <phoneticPr fontId="19" type="noConversion"/>
  </si>
  <si>
    <t>彰泰國中---金大立廠商菜單</t>
    <phoneticPr fontId="19" type="noConversion"/>
  </si>
  <si>
    <t>四川酸辣粉</t>
    <phoneticPr fontId="19" type="noConversion"/>
  </si>
  <si>
    <t>第一週菜單明細(彰泰國中-金大立廠商)</t>
    <phoneticPr fontId="19" type="noConversion"/>
  </si>
  <si>
    <t>第二週菜單明細(彰泰國中-金大立廠商)</t>
    <phoneticPr fontId="19" type="noConversion"/>
  </si>
  <si>
    <t>紅豆餅(冷)</t>
    <phoneticPr fontId="19" type="noConversion"/>
  </si>
  <si>
    <t>紅豆餅</t>
    <phoneticPr fontId="19" type="noConversion"/>
  </si>
  <si>
    <t>烤</t>
    <phoneticPr fontId="19" type="noConversion"/>
  </si>
  <si>
    <t>薯條</t>
    <phoneticPr fontId="19" type="noConversion"/>
  </si>
  <si>
    <t>地瓜球</t>
    <phoneticPr fontId="19" type="noConversion"/>
  </si>
  <si>
    <t>白飯</t>
  </si>
  <si>
    <t>地瓜飯</t>
  </si>
  <si>
    <t>麻油雞</t>
  </si>
  <si>
    <t>蒜泥白肉</t>
  </si>
  <si>
    <t>花枝排(炸)(加)(海)</t>
  </si>
  <si>
    <t>茶香雙蘿(豆)</t>
  </si>
  <si>
    <t>韓國部隊鍋</t>
  </si>
  <si>
    <t>蘿蔔糕(冷)</t>
  </si>
  <si>
    <t>深色蔬菜</t>
  </si>
  <si>
    <t>冬瓜排骨湯</t>
  </si>
  <si>
    <t>糙米飯</t>
  </si>
  <si>
    <t>炸雞翅(炸)</t>
  </si>
  <si>
    <t>爆炒山豬肉(加)</t>
  </si>
  <si>
    <t>南洋咖哩</t>
  </si>
  <si>
    <t>滷蛋</t>
  </si>
  <si>
    <t>鮪魚聰明蛋(海)</t>
  </si>
  <si>
    <t>鐵板銀芽</t>
  </si>
  <si>
    <t>淺色蔬菜</t>
  </si>
  <si>
    <t>結頭排骨湯</t>
  </si>
  <si>
    <t>洋蔥海芽湯</t>
  </si>
  <si>
    <t>泰式西米露</t>
    <phoneticPr fontId="19" type="noConversion"/>
  </si>
  <si>
    <t>蒸</t>
  </si>
  <si>
    <t>燒烤雞翅</t>
  </si>
  <si>
    <t>烤</t>
  </si>
  <si>
    <t>台式炒滷味</t>
  </si>
  <si>
    <t>炒</t>
  </si>
  <si>
    <t>水餃</t>
  </si>
  <si>
    <t>麵線糊</t>
  </si>
  <si>
    <t>煮</t>
  </si>
  <si>
    <t>芡</t>
  </si>
  <si>
    <t>生鮮雞翅</t>
  </si>
  <si>
    <t>非基改豆干</t>
  </si>
  <si>
    <t>冷</t>
  </si>
  <si>
    <t>麵線</t>
  </si>
  <si>
    <t>米血</t>
  </si>
  <si>
    <t>海帶結</t>
  </si>
  <si>
    <t>冬蝦</t>
  </si>
  <si>
    <t>花枝排</t>
  </si>
  <si>
    <t>炸</t>
  </si>
  <si>
    <t>海</t>
  </si>
  <si>
    <t>冬瓜</t>
  </si>
  <si>
    <t>杏鮑菇</t>
  </si>
  <si>
    <t>加</t>
  </si>
  <si>
    <t>寬粉</t>
  </si>
  <si>
    <t>生鮮排骨</t>
  </si>
  <si>
    <t>高麗菜</t>
  </si>
  <si>
    <t>泡菜</t>
  </si>
  <si>
    <t>茶香雙蘿</t>
  </si>
  <si>
    <t>滷</t>
  </si>
  <si>
    <t>蘿蔔糕</t>
  </si>
  <si>
    <t>白蘿蔔</t>
  </si>
  <si>
    <t>地瓜</t>
  </si>
  <si>
    <t>乾木耳</t>
  </si>
  <si>
    <t>炸雞翅</t>
  </si>
  <si>
    <t>鮪魚聰明蛋</t>
  </si>
  <si>
    <t>鮪魚</t>
  </si>
  <si>
    <t>結頭菜</t>
  </si>
  <si>
    <t>糙米</t>
  </si>
  <si>
    <t>爆炒山豬肉</t>
  </si>
  <si>
    <t>鹹豬肉</t>
  </si>
  <si>
    <t>水煮蛋</t>
  </si>
  <si>
    <t>豆芽菜</t>
  </si>
  <si>
    <t>海帶芽</t>
  </si>
  <si>
    <t>泰式西米露</t>
    <phoneticPr fontId="19" type="noConversion"/>
  </si>
  <si>
    <t>紅豆</t>
    <phoneticPr fontId="19" type="noConversion"/>
  </si>
  <si>
    <t>西谷米</t>
    <phoneticPr fontId="19" type="noConversion"/>
  </si>
  <si>
    <t>薯球雙拼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</si>
</sst>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_ "/>
    <numFmt numFmtId="177" formatCode="0;_쐀"/>
    <numFmt numFmtId="178" formatCode="0.00_);[Red]\(0.00\)"/>
  </numFmts>
  <fonts count="27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8"/>
      <name val="新細明體"/>
      <family val="1"/>
      <charset val="136"/>
      <scheme val="major"/>
    </font>
    <font>
      <sz val="16"/>
      <name val="新細明體"/>
      <family val="1"/>
      <charset val="136"/>
      <scheme val="major"/>
    </font>
    <font>
      <sz val="12"/>
      <name val="烤烤"/>
      <family val="3"/>
      <charset val="136"/>
    </font>
    <font>
      <sz val="14"/>
      <name val="新細明體"/>
      <family val="1"/>
      <charset val="136"/>
    </font>
    <font>
      <sz val="20"/>
      <color rgb="FFFF0000"/>
      <name val="新細明體"/>
      <family val="1"/>
      <charset val="13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9"/>
      </patternFill>
    </fill>
    <fill>
      <patternFill patternType="solid">
        <fgColor theme="5" tint="0.59999389629810485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/>
      <diagonal/>
    </border>
    <border>
      <left style="medium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/>
      <top style="medium">
        <color indexed="64"/>
      </top>
      <bottom style="thin">
        <color indexed="59"/>
      </bottom>
      <diagonal/>
    </border>
    <border>
      <left style="thin">
        <color indexed="64"/>
      </left>
      <right/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medium">
        <color indexed="64"/>
      </right>
      <top style="medium">
        <color indexed="64"/>
      </top>
      <bottom style="thin">
        <color indexed="59"/>
      </bottom>
      <diagonal/>
    </border>
    <border>
      <left style="medium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medium">
        <color indexed="64"/>
      </right>
      <top style="thin">
        <color indexed="59"/>
      </top>
      <bottom/>
      <diagonal/>
    </border>
    <border>
      <left style="medium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medium">
        <color indexed="64"/>
      </right>
      <top/>
      <bottom style="thin">
        <color indexed="59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medium">
        <color indexed="64"/>
      </right>
      <top/>
      <bottom style="medium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59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64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9"/>
      </right>
      <top/>
      <bottom style="thin">
        <color indexed="59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21" fillId="24" borderId="0" xfId="0" applyFont="1" applyFill="1" applyBorder="1" applyAlignment="1">
      <alignment horizontal="center" shrinkToFit="1"/>
    </xf>
    <xf numFmtId="0" fontId="21" fillId="24" borderId="0" xfId="0" applyFont="1" applyFill="1" applyBorder="1">
      <alignment vertical="center"/>
    </xf>
    <xf numFmtId="0" fontId="21" fillId="24" borderId="0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vertical="center"/>
    </xf>
    <xf numFmtId="0" fontId="21" fillId="24" borderId="0" xfId="0" applyFont="1" applyFill="1" applyBorder="1" applyAlignment="1">
      <alignment horizontal="left"/>
    </xf>
    <xf numFmtId="0" fontId="21" fillId="24" borderId="0" xfId="0" applyFont="1" applyFill="1" applyBorder="1" applyAlignment="1">
      <alignment horizontal="center" vertical="center" shrinkToFit="1"/>
    </xf>
    <xf numFmtId="0" fontId="21" fillId="24" borderId="0" xfId="0" applyFont="1" applyFill="1" applyBorder="1" applyAlignment="1">
      <alignment horizontal="right" shrinkToFit="1"/>
    </xf>
    <xf numFmtId="0" fontId="21" fillId="24" borderId="0" xfId="0" applyFont="1" applyFill="1" applyBorder="1" applyAlignment="1">
      <alignment horizontal="left" shrinkToFit="1"/>
    </xf>
    <xf numFmtId="0" fontId="21" fillId="24" borderId="0" xfId="0" applyFont="1" applyFill="1">
      <alignment vertical="center"/>
    </xf>
    <xf numFmtId="0" fontId="21" fillId="24" borderId="13" xfId="0" applyFont="1" applyFill="1" applyBorder="1" applyAlignment="1">
      <alignment horizontal="left" vertical="center" shrinkToFit="1"/>
    </xf>
    <xf numFmtId="0" fontId="21" fillId="24" borderId="17" xfId="0" applyFont="1" applyFill="1" applyBorder="1" applyAlignment="1">
      <alignment horizontal="left" vertical="center" shrinkToFit="1"/>
    </xf>
    <xf numFmtId="0" fontId="21" fillId="24" borderId="43" xfId="0" applyFont="1" applyFill="1" applyBorder="1" applyAlignment="1">
      <alignment horizontal="left" vertical="center" shrinkToFit="1"/>
    </xf>
    <xf numFmtId="0" fontId="21" fillId="24" borderId="13" xfId="0" applyFont="1" applyFill="1" applyBorder="1" applyAlignment="1">
      <alignment horizontal="center" vertical="center" shrinkToFit="1"/>
    </xf>
    <xf numFmtId="0" fontId="21" fillId="24" borderId="0" xfId="0" applyFont="1" applyFill="1" applyBorder="1" applyAlignment="1">
      <alignment horizontal="left" vertical="center" wrapText="1"/>
    </xf>
    <xf numFmtId="176" fontId="21" fillId="24" borderId="0" xfId="0" applyNumberFormat="1" applyFont="1" applyFill="1" applyBorder="1" applyAlignment="1">
      <alignment horizontal="center" vertical="center"/>
    </xf>
    <xf numFmtId="177" fontId="21" fillId="24" borderId="0" xfId="0" applyNumberFormat="1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vertical="center" textRotation="180" shrinkToFit="1"/>
    </xf>
    <xf numFmtId="0" fontId="21" fillId="24" borderId="23" xfId="0" applyFont="1" applyFill="1" applyBorder="1" applyAlignment="1">
      <alignment horizontal="center" vertical="center" shrinkToFit="1"/>
    </xf>
    <xf numFmtId="0" fontId="21" fillId="24" borderId="10" xfId="0" applyFont="1" applyFill="1" applyBorder="1">
      <alignment vertical="center"/>
    </xf>
    <xf numFmtId="0" fontId="21" fillId="24" borderId="17" xfId="0" applyFont="1" applyFill="1" applyBorder="1" applyAlignment="1">
      <alignment vertical="center" textRotation="180" shrinkToFit="1"/>
    </xf>
    <xf numFmtId="9" fontId="21" fillId="24" borderId="0" xfId="0" applyNumberFormat="1" applyFont="1" applyFill="1" applyBorder="1">
      <alignment vertical="center"/>
    </xf>
    <xf numFmtId="0" fontId="21" fillId="24" borderId="23" xfId="0" applyFont="1" applyFill="1" applyBorder="1" applyAlignment="1">
      <alignment horizontal="center"/>
    </xf>
    <xf numFmtId="0" fontId="21" fillId="24" borderId="25" xfId="0" applyFont="1" applyFill="1" applyBorder="1" applyAlignment="1">
      <alignment horizontal="center"/>
    </xf>
    <xf numFmtId="0" fontId="21" fillId="25" borderId="13" xfId="0" applyFont="1" applyFill="1" applyBorder="1" applyAlignment="1">
      <alignment horizontal="left" vertical="center" shrinkToFit="1"/>
    </xf>
    <xf numFmtId="0" fontId="21" fillId="25" borderId="13" xfId="0" applyFont="1" applyFill="1" applyBorder="1" applyAlignment="1">
      <alignment horizontal="center" vertical="center" textRotation="180" shrinkToFit="1"/>
    </xf>
    <xf numFmtId="0" fontId="21" fillId="25" borderId="13" xfId="0" applyFont="1" applyFill="1" applyBorder="1" applyAlignment="1">
      <alignment horizontal="center" vertical="center" shrinkToFit="1"/>
    </xf>
    <xf numFmtId="0" fontId="21" fillId="24" borderId="25" xfId="0" applyFont="1" applyFill="1" applyBorder="1" applyAlignment="1">
      <alignment horizontal="center" vertical="center" shrinkToFit="1"/>
    </xf>
    <xf numFmtId="0" fontId="21" fillId="24" borderId="11" xfId="0" applyFont="1" applyFill="1" applyBorder="1" applyAlignment="1">
      <alignment horizontal="right"/>
    </xf>
    <xf numFmtId="0" fontId="21" fillId="24" borderId="30" xfId="0" applyFont="1" applyFill="1" applyBorder="1" applyAlignment="1">
      <alignment horizontal="center" vertical="center" shrinkToFit="1"/>
    </xf>
    <xf numFmtId="0" fontId="21" fillId="24" borderId="31" xfId="0" applyFont="1" applyFill="1" applyBorder="1" applyAlignment="1">
      <alignment horizontal="right"/>
    </xf>
    <xf numFmtId="0" fontId="21" fillId="24" borderId="32" xfId="0" applyFont="1" applyFill="1" applyBorder="1" applyAlignment="1">
      <alignment vertical="center" textRotation="180" shrinkToFit="1"/>
    </xf>
    <xf numFmtId="0" fontId="21" fillId="24" borderId="38" xfId="0" applyFont="1" applyFill="1" applyBorder="1" applyAlignment="1">
      <alignment vertical="center" textRotation="180" shrinkToFit="1"/>
    </xf>
    <xf numFmtId="0" fontId="21" fillId="24" borderId="44" xfId="0" applyFont="1" applyFill="1" applyBorder="1" applyAlignment="1">
      <alignment horizontal="left" vertical="center" shrinkToFit="1"/>
    </xf>
    <xf numFmtId="0" fontId="21" fillId="24" borderId="32" xfId="0" applyFont="1" applyFill="1" applyBorder="1" applyAlignment="1">
      <alignment horizontal="left" vertical="center" shrinkToFit="1"/>
    </xf>
    <xf numFmtId="0" fontId="21" fillId="24" borderId="32" xfId="0" applyFont="1" applyFill="1" applyBorder="1" applyAlignment="1">
      <alignment horizontal="center" vertical="center" textRotation="180" shrinkToFit="1"/>
    </xf>
    <xf numFmtId="0" fontId="21" fillId="24" borderId="32" xfId="0" applyFont="1" applyFill="1" applyBorder="1" applyAlignment="1">
      <alignment horizontal="center" vertical="center" shrinkToFit="1"/>
    </xf>
    <xf numFmtId="0" fontId="21" fillId="24" borderId="0" xfId="0" applyFont="1" applyFill="1" applyAlignment="1">
      <alignment horizontal="center" vertical="center"/>
    </xf>
    <xf numFmtId="0" fontId="21" fillId="24" borderId="0" xfId="0" applyFont="1" applyFill="1" applyAlignment="1">
      <alignment horizontal="center" vertical="center" shrinkToFit="1"/>
    </xf>
    <xf numFmtId="0" fontId="21" fillId="24" borderId="0" xfId="0" applyFont="1" applyFill="1" applyAlignment="1">
      <alignment vertical="center" shrinkToFit="1"/>
    </xf>
    <xf numFmtId="0" fontId="21" fillId="24" borderId="0" xfId="0" applyFont="1" applyFill="1" applyAlignment="1">
      <alignment horizontal="left" vertical="center" shrinkToFit="1"/>
    </xf>
    <xf numFmtId="0" fontId="21" fillId="25" borderId="0" xfId="0" applyFont="1" applyFill="1" applyBorder="1">
      <alignment vertical="center"/>
    </xf>
    <xf numFmtId="0" fontId="21" fillId="25" borderId="0" xfId="0" applyFont="1" applyFill="1" applyBorder="1" applyAlignment="1">
      <alignment horizontal="center" vertical="center"/>
    </xf>
    <xf numFmtId="0" fontId="21" fillId="25" borderId="18" xfId="0" applyFont="1" applyFill="1" applyBorder="1" applyAlignment="1">
      <alignment horizontal="center" vertical="center" shrinkToFit="1"/>
    </xf>
    <xf numFmtId="0" fontId="21" fillId="25" borderId="20" xfId="0" applyFont="1" applyFill="1" applyBorder="1" applyAlignment="1">
      <alignment vertical="center" textRotation="255" shrinkToFit="1"/>
    </xf>
    <xf numFmtId="0" fontId="21" fillId="25" borderId="19" xfId="0" applyFont="1" applyFill="1" applyBorder="1" applyAlignment="1">
      <alignment horizontal="center" vertical="center" shrinkToFit="1"/>
    </xf>
    <xf numFmtId="0" fontId="21" fillId="25" borderId="20" xfId="0" applyFont="1" applyFill="1" applyBorder="1" applyAlignment="1">
      <alignment horizontal="center" vertical="center" shrinkToFit="1"/>
    </xf>
    <xf numFmtId="0" fontId="21" fillId="25" borderId="41" xfId="0" applyFont="1" applyFill="1" applyBorder="1" applyAlignment="1">
      <alignment horizontal="center" vertical="center" shrinkToFit="1"/>
    </xf>
    <xf numFmtId="0" fontId="21" fillId="25" borderId="21" xfId="0" applyFont="1" applyFill="1" applyBorder="1" applyAlignment="1">
      <alignment horizontal="center" vertical="center" shrinkToFit="1"/>
    </xf>
    <xf numFmtId="0" fontId="21" fillId="25" borderId="22" xfId="0" applyFont="1" applyFill="1" applyBorder="1" applyAlignment="1">
      <alignment horizontal="center" vertical="center" shrinkToFit="1"/>
    </xf>
    <xf numFmtId="0" fontId="21" fillId="25" borderId="16" xfId="0" applyFont="1" applyFill="1" applyBorder="1" applyAlignment="1">
      <alignment vertical="center" shrinkToFit="1"/>
    </xf>
    <xf numFmtId="0" fontId="21" fillId="25" borderId="15" xfId="0" applyFont="1" applyFill="1" applyBorder="1" applyAlignment="1">
      <alignment horizontal="center" vertical="center" shrinkToFit="1"/>
    </xf>
    <xf numFmtId="0" fontId="21" fillId="25" borderId="24" xfId="0" applyFont="1" applyFill="1" applyBorder="1" applyAlignment="1">
      <alignment horizontal="center" vertical="center" shrinkToFit="1"/>
    </xf>
    <xf numFmtId="0" fontId="21" fillId="25" borderId="17" xfId="0" applyFont="1" applyFill="1" applyBorder="1" applyAlignment="1">
      <alignment horizontal="right" shrinkToFit="1"/>
    </xf>
    <xf numFmtId="0" fontId="21" fillId="25" borderId="26" xfId="0" applyFont="1" applyFill="1" applyBorder="1" applyAlignment="1">
      <alignment horizontal="center" vertical="center" shrinkToFit="1"/>
    </xf>
    <xf numFmtId="0" fontId="21" fillId="25" borderId="17" xfId="0" applyFont="1" applyFill="1" applyBorder="1" applyAlignment="1">
      <alignment vertical="center" shrinkToFit="1"/>
    </xf>
    <xf numFmtId="0" fontId="21" fillId="25" borderId="13" xfId="0" applyFont="1" applyFill="1" applyBorder="1" applyAlignment="1">
      <alignment horizontal="center" shrinkToFit="1"/>
    </xf>
    <xf numFmtId="0" fontId="21" fillId="25" borderId="26" xfId="0" applyFont="1" applyFill="1" applyBorder="1" applyAlignment="1">
      <alignment horizontal="center" shrinkToFit="1"/>
    </xf>
    <xf numFmtId="0" fontId="21" fillId="25" borderId="37" xfId="0" applyFont="1" applyFill="1" applyBorder="1" applyAlignment="1">
      <alignment horizontal="right" shrinkToFit="1"/>
    </xf>
    <xf numFmtId="0" fontId="21" fillId="25" borderId="14" xfId="0" applyFont="1" applyFill="1" applyBorder="1" applyAlignment="1">
      <alignment horizontal="left" shrinkToFit="1"/>
    </xf>
    <xf numFmtId="0" fontId="21" fillId="25" borderId="28" xfId="0" applyFont="1" applyFill="1" applyBorder="1" applyAlignment="1">
      <alignment horizontal="center" shrinkToFit="1"/>
    </xf>
    <xf numFmtId="0" fontId="21" fillId="24" borderId="43" xfId="0" applyFont="1" applyFill="1" applyBorder="1" applyAlignment="1">
      <alignment horizontal="center" vertical="center" shrinkToFit="1"/>
    </xf>
    <xf numFmtId="0" fontId="21" fillId="25" borderId="38" xfId="0" applyFont="1" applyFill="1" applyBorder="1" applyAlignment="1">
      <alignment horizontal="right" shrinkToFit="1"/>
    </xf>
    <xf numFmtId="0" fontId="21" fillId="25" borderId="32" xfId="0" applyFont="1" applyFill="1" applyBorder="1" applyAlignment="1">
      <alignment horizontal="left" shrinkToFit="1"/>
    </xf>
    <xf numFmtId="0" fontId="21" fillId="25" borderId="39" xfId="0" applyFont="1" applyFill="1" applyBorder="1" applyAlignment="1">
      <alignment horizontal="center" shrinkToFit="1"/>
    </xf>
    <xf numFmtId="0" fontId="21" fillId="27" borderId="12" xfId="0" applyFont="1" applyFill="1" applyBorder="1" applyAlignment="1">
      <alignment horizontal="center" vertical="center" shrinkToFit="1"/>
    </xf>
    <xf numFmtId="0" fontId="21" fillId="27" borderId="40" xfId="0" applyFont="1" applyFill="1" applyBorder="1" applyAlignment="1">
      <alignment horizontal="center" vertical="center" shrinkToFit="1"/>
    </xf>
    <xf numFmtId="0" fontId="21" fillId="27" borderId="42" xfId="0" applyFont="1" applyFill="1" applyBorder="1" applyAlignment="1">
      <alignment horizontal="center" vertical="center" shrinkToFit="1"/>
    </xf>
    <xf numFmtId="0" fontId="21" fillId="27" borderId="14" xfId="0" applyFont="1" applyFill="1" applyBorder="1" applyAlignment="1">
      <alignment horizontal="center" vertical="center" shrinkToFit="1"/>
    </xf>
    <xf numFmtId="0" fontId="24" fillId="27" borderId="14" xfId="0" applyFont="1" applyFill="1" applyBorder="1" applyAlignment="1">
      <alignment horizontal="center" vertical="center" shrinkToFit="1"/>
    </xf>
    <xf numFmtId="0" fontId="21" fillId="24" borderId="61" xfId="0" applyFont="1" applyFill="1" applyBorder="1" applyAlignment="1">
      <alignment vertical="center" textRotation="180" shrinkToFit="1"/>
    </xf>
    <xf numFmtId="0" fontId="21" fillId="24" borderId="62" xfId="0" applyFont="1" applyFill="1" applyBorder="1" applyAlignment="1">
      <alignment vertical="center" textRotation="180" shrinkToFit="1"/>
    </xf>
    <xf numFmtId="0" fontId="21" fillId="24" borderId="63" xfId="0" applyFont="1" applyFill="1" applyBorder="1" applyAlignment="1">
      <alignment horizontal="left" vertical="center" shrinkToFit="1"/>
    </xf>
    <xf numFmtId="0" fontId="21" fillId="24" borderId="61" xfId="0" applyFont="1" applyFill="1" applyBorder="1" applyAlignment="1">
      <alignment horizontal="left" vertical="center" shrinkToFit="1"/>
    </xf>
    <xf numFmtId="0" fontId="21" fillId="24" borderId="61" xfId="0" applyFont="1" applyFill="1" applyBorder="1" applyAlignment="1">
      <alignment horizontal="center" vertical="center" shrinkToFit="1"/>
    </xf>
    <xf numFmtId="0" fontId="21" fillId="24" borderId="61" xfId="0" applyFont="1" applyFill="1" applyBorder="1" applyAlignment="1">
      <alignment horizontal="center" vertical="center" textRotation="180" shrinkToFit="1"/>
    </xf>
    <xf numFmtId="0" fontId="21" fillId="24" borderId="29" xfId="0" applyFont="1" applyFill="1" applyBorder="1" applyAlignment="1">
      <alignment horizontal="center" vertical="center" shrinkToFit="1"/>
    </xf>
    <xf numFmtId="0" fontId="21" fillId="24" borderId="64" xfId="0" applyFont="1" applyFill="1" applyBorder="1">
      <alignment vertical="center"/>
    </xf>
    <xf numFmtId="0" fontId="21" fillId="24" borderId="65" xfId="0" applyFont="1" applyFill="1" applyBorder="1" applyAlignment="1">
      <alignment horizontal="center" vertical="center" shrinkToFit="1"/>
    </xf>
    <xf numFmtId="0" fontId="21" fillId="24" borderId="66" xfId="0" applyFont="1" applyFill="1" applyBorder="1" applyAlignment="1">
      <alignment horizontal="right"/>
    </xf>
    <xf numFmtId="0" fontId="0" fillId="25" borderId="0" xfId="19" applyFont="1" applyFill="1"/>
    <xf numFmtId="0" fontId="0" fillId="25" borderId="29" xfId="19" applyFont="1" applyFill="1" applyBorder="1" applyAlignment="1">
      <alignment vertical="center"/>
    </xf>
    <xf numFmtId="0" fontId="0" fillId="25" borderId="0" xfId="19" applyFont="1" applyFill="1" applyBorder="1"/>
    <xf numFmtId="0" fontId="0" fillId="25" borderId="45" xfId="19" applyFont="1" applyFill="1" applyBorder="1"/>
    <xf numFmtId="0" fontId="0" fillId="25" borderId="29" xfId="19" applyFont="1" applyFill="1" applyBorder="1"/>
    <xf numFmtId="0" fontId="0" fillId="0" borderId="0" xfId="0" applyFont="1">
      <alignment vertical="center"/>
    </xf>
    <xf numFmtId="0" fontId="0" fillId="25" borderId="0" xfId="19" applyFont="1" applyFill="1" applyBorder="1" applyAlignment="1">
      <alignment horizontal="center" vertical="center"/>
    </xf>
    <xf numFmtId="0" fontId="0" fillId="24" borderId="13" xfId="0" applyFont="1" applyFill="1" applyBorder="1" applyAlignment="1">
      <alignment horizontal="left" vertical="center" shrinkToFit="1"/>
    </xf>
    <xf numFmtId="0" fontId="0" fillId="24" borderId="13" xfId="0" applyFont="1" applyFill="1" applyBorder="1" applyAlignment="1">
      <alignment horizontal="center" vertical="center" shrinkToFit="1"/>
    </xf>
    <xf numFmtId="0" fontId="21" fillId="25" borderId="34" xfId="0" applyFont="1" applyFill="1" applyBorder="1" applyAlignment="1">
      <alignment horizontal="center" vertical="center"/>
    </xf>
    <xf numFmtId="0" fontId="21" fillId="24" borderId="34" xfId="0" applyFont="1" applyFill="1" applyBorder="1" applyAlignment="1">
      <alignment horizontal="center" vertical="center"/>
    </xf>
    <xf numFmtId="178" fontId="21" fillId="24" borderId="34" xfId="0" applyNumberFormat="1" applyFont="1" applyFill="1" applyBorder="1" applyAlignment="1">
      <alignment horizontal="center" vertical="center"/>
    </xf>
    <xf numFmtId="0" fontId="0" fillId="24" borderId="43" xfId="0" applyFont="1" applyFill="1" applyBorder="1" applyAlignment="1">
      <alignment horizontal="left" vertical="center" shrinkToFit="1"/>
    </xf>
    <xf numFmtId="0" fontId="21" fillId="24" borderId="15" xfId="0" applyFont="1" applyFill="1" applyBorder="1" applyAlignment="1">
      <alignment horizontal="left" vertical="center" shrinkToFit="1"/>
    </xf>
    <xf numFmtId="0" fontId="0" fillId="25" borderId="13" xfId="0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5" borderId="56" xfId="19" applyFont="1" applyFill="1" applyBorder="1"/>
    <xf numFmtId="0" fontId="0" fillId="25" borderId="57" xfId="19" applyFont="1" applyFill="1" applyBorder="1"/>
    <xf numFmtId="0" fontId="25" fillId="25" borderId="0" xfId="19" applyFont="1" applyFill="1"/>
    <xf numFmtId="0" fontId="25" fillId="25" borderId="33" xfId="19" applyFont="1" applyFill="1" applyBorder="1" applyAlignment="1">
      <alignment horizontal="center" vertical="center" shrinkToFit="1"/>
    </xf>
    <xf numFmtId="0" fontId="25" fillId="25" borderId="34" xfId="19" applyFont="1" applyFill="1" applyBorder="1" applyAlignment="1">
      <alignment horizontal="center" vertical="center" shrinkToFit="1"/>
    </xf>
    <xf numFmtId="0" fontId="25" fillId="25" borderId="35" xfId="19" applyFont="1" applyFill="1" applyBorder="1" applyAlignment="1">
      <alignment horizontal="center" vertical="center" shrinkToFit="1"/>
    </xf>
    <xf numFmtId="0" fontId="25" fillId="25" borderId="36" xfId="19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52" xfId="0" applyFont="1" applyFill="1" applyBorder="1" applyAlignment="1">
      <alignment horizontal="center" vertical="center" shrinkToFit="1"/>
    </xf>
    <xf numFmtId="0" fontId="0" fillId="25" borderId="13" xfId="0" applyFill="1" applyBorder="1" applyAlignment="1">
      <alignment horizontal="center" vertical="center" shrinkToFit="1"/>
    </xf>
    <xf numFmtId="0" fontId="0" fillId="24" borderId="13" xfId="0" applyFill="1" applyBorder="1" applyAlignment="1">
      <alignment horizontal="center" vertical="center" shrinkToFit="1"/>
    </xf>
    <xf numFmtId="0" fontId="0" fillId="24" borderId="43" xfId="0" applyFill="1" applyBorder="1" applyAlignment="1">
      <alignment horizontal="left" vertical="center" shrinkToFit="1"/>
    </xf>
    <xf numFmtId="0" fontId="0" fillId="24" borderId="13" xfId="0" applyFill="1" applyBorder="1" applyAlignment="1">
      <alignment horizontal="left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68" xfId="0" applyFont="1" applyFill="1" applyBorder="1" applyAlignment="1">
      <alignment vertical="center" shrinkToFit="1"/>
    </xf>
    <xf numFmtId="0" fontId="21" fillId="27" borderId="37" xfId="0" applyFont="1" applyFill="1" applyBorder="1" applyAlignment="1">
      <alignment horizontal="center" vertical="center" shrinkToFit="1"/>
    </xf>
    <xf numFmtId="0" fontId="21" fillId="24" borderId="71" xfId="0" applyFont="1" applyFill="1" applyBorder="1" applyAlignment="1">
      <alignment vertical="center" textRotation="180" shrinkToFit="1"/>
    </xf>
    <xf numFmtId="0" fontId="21" fillId="27" borderId="72" xfId="0" applyFont="1" applyFill="1" applyBorder="1" applyAlignment="1">
      <alignment horizontal="center" vertical="center" shrinkToFit="1"/>
    </xf>
    <xf numFmtId="0" fontId="0" fillId="25" borderId="67" xfId="19" applyFont="1" applyFill="1" applyBorder="1" applyAlignment="1">
      <alignment horizontal="center" vertical="center" shrinkToFit="1"/>
    </xf>
    <xf numFmtId="0" fontId="0" fillId="25" borderId="46" xfId="19" applyFont="1" applyFill="1" applyBorder="1" applyAlignment="1">
      <alignment horizontal="center" vertical="center"/>
    </xf>
    <xf numFmtId="0" fontId="0" fillId="25" borderId="47" xfId="19" applyFont="1" applyFill="1" applyBorder="1" applyAlignment="1">
      <alignment horizontal="center" vertical="center"/>
    </xf>
    <xf numFmtId="0" fontId="0" fillId="25" borderId="48" xfId="19" applyFont="1" applyFill="1" applyBorder="1" applyAlignment="1">
      <alignment horizontal="center" vertical="center"/>
    </xf>
    <xf numFmtId="0" fontId="0" fillId="25" borderId="59" xfId="19" applyFont="1" applyFill="1" applyBorder="1" applyAlignment="1">
      <alignment horizontal="center" vertical="center"/>
    </xf>
    <xf numFmtId="0" fontId="0" fillId="25" borderId="58" xfId="19" applyFont="1" applyFill="1" applyBorder="1" applyAlignment="1">
      <alignment horizontal="center" vertical="center"/>
    </xf>
    <xf numFmtId="0" fontId="0" fillId="25" borderId="60" xfId="19" applyFont="1" applyFill="1" applyBorder="1" applyAlignment="1">
      <alignment horizontal="center" vertical="center"/>
    </xf>
    <xf numFmtId="0" fontId="25" fillId="26" borderId="46" xfId="0" applyNumberFormat="1" applyFont="1" applyFill="1" applyBorder="1" applyAlignment="1">
      <alignment horizontal="center" vertical="center" shrinkToFit="1"/>
    </xf>
    <xf numFmtId="0" fontId="25" fillId="26" borderId="47" xfId="0" applyNumberFormat="1" applyFont="1" applyFill="1" applyBorder="1" applyAlignment="1">
      <alignment horizontal="center" vertical="center" shrinkToFit="1"/>
    </xf>
    <xf numFmtId="0" fontId="25" fillId="26" borderId="48" xfId="0" applyNumberFormat="1" applyFont="1" applyFill="1" applyBorder="1" applyAlignment="1">
      <alignment horizontal="center" vertical="center" shrinkToFit="1"/>
    </xf>
    <xf numFmtId="0" fontId="25" fillId="25" borderId="49" xfId="0" applyFont="1" applyFill="1" applyBorder="1" applyAlignment="1">
      <alignment horizontal="center" vertical="center" shrinkToFit="1"/>
    </xf>
    <xf numFmtId="0" fontId="25" fillId="25" borderId="50" xfId="0" applyFont="1" applyFill="1" applyBorder="1" applyAlignment="1">
      <alignment horizontal="center" vertical="center" shrinkToFit="1"/>
    </xf>
    <xf numFmtId="0" fontId="25" fillId="25" borderId="51" xfId="0" applyFont="1" applyFill="1" applyBorder="1" applyAlignment="1">
      <alignment horizontal="center" vertical="center" shrinkToFit="1"/>
    </xf>
    <xf numFmtId="0" fontId="25" fillId="25" borderId="29" xfId="0" applyFont="1" applyFill="1" applyBorder="1" applyAlignment="1">
      <alignment horizontal="center" vertical="center" shrinkToFit="1"/>
    </xf>
    <xf numFmtId="0" fontId="25" fillId="25" borderId="0" xfId="0" applyFont="1" applyFill="1" applyBorder="1" applyAlignment="1">
      <alignment horizontal="center" vertical="center" shrinkToFit="1"/>
    </xf>
    <xf numFmtId="0" fontId="25" fillId="25" borderId="45" xfId="0" applyFont="1" applyFill="1" applyBorder="1" applyAlignment="1">
      <alignment horizontal="center" vertical="center" shrinkToFit="1"/>
    </xf>
    <xf numFmtId="0" fontId="0" fillId="25" borderId="29" xfId="19" applyFont="1" applyFill="1" applyBorder="1" applyAlignment="1">
      <alignment horizontal="center" vertical="center"/>
    </xf>
    <xf numFmtId="0" fontId="0" fillId="25" borderId="0" xfId="19" applyFont="1" applyFill="1" applyBorder="1" applyAlignment="1">
      <alignment horizontal="center" vertical="center"/>
    </xf>
    <xf numFmtId="0" fontId="0" fillId="25" borderId="45" xfId="19" applyFont="1" applyFill="1" applyBorder="1" applyAlignment="1">
      <alignment horizontal="center" vertical="center"/>
    </xf>
    <xf numFmtId="0" fontId="20" fillId="25" borderId="52" xfId="0" applyFont="1" applyFill="1" applyBorder="1" applyAlignment="1">
      <alignment horizontal="center" vertical="center" shrinkToFit="1"/>
    </xf>
    <xf numFmtId="0" fontId="20" fillId="25" borderId="53" xfId="0" applyFont="1" applyFill="1" applyBorder="1" applyAlignment="1">
      <alignment horizontal="center" vertical="center" shrinkToFit="1"/>
    </xf>
    <xf numFmtId="0" fontId="20" fillId="25" borderId="54" xfId="0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25" fillId="28" borderId="46" xfId="0" applyNumberFormat="1" applyFont="1" applyFill="1" applyBorder="1" applyAlignment="1">
      <alignment horizontal="center" vertical="center" shrinkToFit="1"/>
    </xf>
    <xf numFmtId="0" fontId="25" fillId="28" borderId="47" xfId="0" applyNumberFormat="1" applyFont="1" applyFill="1" applyBorder="1" applyAlignment="1">
      <alignment horizontal="center" vertical="center" shrinkToFit="1"/>
    </xf>
    <xf numFmtId="0" fontId="26" fillId="0" borderId="2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70" xfId="0" applyNumberFormat="1" applyFont="1" applyFill="1" applyBorder="1" applyAlignment="1">
      <alignment horizontal="center" vertical="center" shrinkToFit="1"/>
    </xf>
    <xf numFmtId="0" fontId="0" fillId="0" borderId="68" xfId="0" applyNumberFormat="1" applyFont="1" applyFill="1" applyBorder="1" applyAlignment="1">
      <alignment horizontal="center" vertical="center" shrinkToFit="1"/>
    </xf>
    <xf numFmtId="0" fontId="0" fillId="0" borderId="69" xfId="0" applyNumberFormat="1" applyFont="1" applyFill="1" applyBorder="1" applyAlignment="1">
      <alignment horizontal="center" vertical="center" shrinkToFit="1"/>
    </xf>
    <xf numFmtId="0" fontId="0" fillId="0" borderId="29" xfId="0" applyNumberFormat="1" applyFont="1" applyFill="1" applyBorder="1" applyAlignment="1">
      <alignment horizontal="center" vertical="center" shrinkToFit="1"/>
    </xf>
    <xf numFmtId="0" fontId="0" fillId="0" borderId="45" xfId="0" applyNumberFormat="1" applyFont="1" applyFill="1" applyBorder="1" applyAlignment="1">
      <alignment horizontal="center" vertical="center" shrinkToFit="1"/>
    </xf>
    <xf numFmtId="0" fontId="21" fillId="24" borderId="25" xfId="0" applyFont="1" applyFill="1" applyBorder="1" applyAlignment="1">
      <alignment horizontal="center" vertical="center" textRotation="255" shrinkToFit="1"/>
    </xf>
    <xf numFmtId="0" fontId="21" fillId="24" borderId="12" xfId="0" applyFont="1" applyFill="1" applyBorder="1" applyAlignment="1">
      <alignment horizontal="center" vertical="center" textRotation="180" shrinkToFit="1"/>
    </xf>
    <xf numFmtId="0" fontId="23" fillId="24" borderId="15" xfId="0" applyFont="1" applyFill="1" applyBorder="1" applyAlignment="1">
      <alignment horizontal="center" vertical="center" textRotation="255" shrinkToFit="1"/>
    </xf>
    <xf numFmtId="0" fontId="23" fillId="24" borderId="13" xfId="0" applyFont="1" applyFill="1" applyBorder="1" applyAlignment="1">
      <alignment horizontal="center" vertical="center" textRotation="255" shrinkToFit="1"/>
    </xf>
    <xf numFmtId="0" fontId="23" fillId="24" borderId="14" xfId="0" applyFont="1" applyFill="1" applyBorder="1" applyAlignment="1">
      <alignment horizontal="center" vertical="center" textRotation="255" shrinkToFit="1"/>
    </xf>
    <xf numFmtId="0" fontId="23" fillId="24" borderId="68" xfId="0" applyFont="1" applyFill="1" applyBorder="1" applyAlignment="1">
      <alignment horizontal="left" vertical="center"/>
    </xf>
    <xf numFmtId="0" fontId="21" fillId="24" borderId="15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4" xfId="0" applyFont="1" applyFill="1" applyBorder="1" applyAlignment="1">
      <alignment horizontal="center" vertical="center" textRotation="180" shrinkToFit="1"/>
    </xf>
    <xf numFmtId="0" fontId="23" fillId="24" borderId="32" xfId="0" applyFont="1" applyFill="1" applyBorder="1" applyAlignment="1">
      <alignment horizontal="center" vertical="center" textRotation="255" shrinkToFit="1"/>
    </xf>
    <xf numFmtId="0" fontId="21" fillId="24" borderId="27" xfId="0" applyFont="1" applyFill="1" applyBorder="1" applyAlignment="1">
      <alignment horizontal="center" vertical="center" textRotation="255" shrinkToFit="1"/>
    </xf>
    <xf numFmtId="0" fontId="20" fillId="24" borderId="0" xfId="0" applyFont="1" applyFill="1" applyBorder="1" applyAlignment="1">
      <alignment horizontal="center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FF66FF"/>
      <color rgb="FF0000FF"/>
      <color rgb="FFFF6600"/>
      <color rgb="FF3366FF"/>
      <color rgb="FF00FF00"/>
      <color rgb="FFFF9900"/>
      <color rgb="FFFFFF00"/>
      <color rgb="FFFF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48</xdr:colOff>
      <xdr:row>5</xdr:row>
      <xdr:rowOff>251460</xdr:rowOff>
    </xdr:from>
    <xdr:to>
      <xdr:col>22</xdr:col>
      <xdr:colOff>312420</xdr:colOff>
      <xdr:row>7</xdr:row>
      <xdr:rowOff>228452</xdr:rowOff>
    </xdr:to>
    <xdr:pic>
      <xdr:nvPicPr>
        <xdr:cNvPr id="6" name="Picture 5" descr="技師章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1068" y="1615440"/>
          <a:ext cx="700992" cy="525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152399</xdr:colOff>
      <xdr:row>2</xdr:row>
      <xdr:rowOff>68580</xdr:rowOff>
    </xdr:from>
    <xdr:to>
      <xdr:col>23</xdr:col>
      <xdr:colOff>106016</xdr:colOff>
      <xdr:row>3</xdr:row>
      <xdr:rowOff>266700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799" y="609600"/>
          <a:ext cx="1119477" cy="472440"/>
        </a:xfrm>
        <a:prstGeom prst="rect">
          <a:avLst/>
        </a:prstGeom>
      </xdr:spPr>
    </xdr:pic>
    <xdr:clientData/>
  </xdr:twoCellAnchor>
  <xdr:twoCellAnchor editAs="oneCell">
    <xdr:from>
      <xdr:col>20</xdr:col>
      <xdr:colOff>190499</xdr:colOff>
      <xdr:row>4</xdr:row>
      <xdr:rowOff>0</xdr:rowOff>
    </xdr:from>
    <xdr:to>
      <xdr:col>23</xdr:col>
      <xdr:colOff>123607</xdr:colOff>
      <xdr:row>5</xdr:row>
      <xdr:rowOff>228599</xdr:rowOff>
    </xdr:to>
    <xdr:pic>
      <xdr:nvPicPr>
        <xdr:cNvPr id="9" name="圖片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899" y="1089660"/>
          <a:ext cx="1098968" cy="502919"/>
        </a:xfrm>
        <a:prstGeom prst="rect">
          <a:avLst/>
        </a:prstGeom>
      </xdr:spPr>
    </xdr:pic>
    <xdr:clientData/>
  </xdr:twoCellAnchor>
  <xdr:twoCellAnchor>
    <xdr:from>
      <xdr:col>1</xdr:col>
      <xdr:colOff>297180</xdr:colOff>
      <xdr:row>19</xdr:row>
      <xdr:rowOff>53341</xdr:rowOff>
    </xdr:from>
    <xdr:to>
      <xdr:col>17</xdr:col>
      <xdr:colOff>209550</xdr:colOff>
      <xdr:row>25</xdr:row>
      <xdr:rowOff>123825</xdr:rowOff>
    </xdr:to>
    <xdr:sp macro="" textlink="">
      <xdr:nvSpPr>
        <xdr:cNvPr id="14" name="WordArt 20"/>
        <xdr:cNvSpPr>
          <a:spLocks noChangeArrowheads="1" noChangeShapeType="1" noTextEdit="1"/>
        </xdr:cNvSpPr>
      </xdr:nvSpPr>
      <xdr:spPr bwMode="auto">
        <a:xfrm>
          <a:off x="725805" y="5177791"/>
          <a:ext cx="6770370" cy="121348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wrap="none" fromWordArt="1" anchor="t">
          <a:prstTxWarp prst="textPlain">
            <a:avLst>
              <a:gd name="adj" fmla="val 49919"/>
            </a:avLst>
          </a:prstTxWarp>
        </a:bodyPr>
        <a:lstStyle/>
        <a:p>
          <a:pPr algn="l" rtl="0"/>
          <a:r>
            <a:rPr lang="zh-TW" altLang="en-US" sz="3600" b="1" kern="10" cap="none" spc="0">
              <a:ln w="18000">
                <a:solidFill>
                  <a:schemeClr val="tx1"/>
                </a:solidFill>
                <a:prstDash val="solid"/>
                <a:miter lim="800000"/>
              </a:ln>
              <a:solidFill>
                <a:srgbClr val="3366FF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華康儷粗圓" pitchFamily="49" charset="-120"/>
              <a:ea typeface="華康儷粗圓" pitchFamily="49" charset="-120"/>
            </a:rPr>
            <a:t>金大立</a:t>
          </a:r>
          <a:endParaRPr lang="en-US" altLang="zh-TW" sz="3600" b="1" kern="10" cap="none" spc="0">
            <a:ln w="18000">
              <a:solidFill>
                <a:schemeClr val="tx1"/>
              </a:solidFill>
              <a:prstDash val="solid"/>
              <a:miter lim="800000"/>
            </a:ln>
            <a:solidFill>
              <a:srgbClr val="3366FF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華康儷粗圓" pitchFamily="49" charset="-120"/>
            <a:ea typeface="華康儷粗圓" pitchFamily="49" charset="-12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9992;&#36039;&#26009;&#22846;/&#33756;&#21934;(&#23416;&#26657;&#23529;&#26680;)/109&#24180;&#33756;&#21934;/109&#24180;2&#26376;/&#22283;&#20013;2&#263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9992;&#36039;&#26009;&#22846;/&#33756;&#21934;(&#23416;&#26657;&#23529;&#26680;)/109&#24180;1&#26376;/1-2&#21512;&#20341;/&#24179;&#21644;1-2&#26376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菜單"/>
      <sheetName val="第1週明細"/>
      <sheetName val="第2週明細"/>
    </sheetNames>
    <sheetDataSet>
      <sheetData sheetId="0"/>
      <sheetData sheetId="1">
        <row r="29">
          <cell r="V29">
            <v>98</v>
          </cell>
        </row>
        <row r="31">
          <cell r="X31">
            <v>2.8</v>
          </cell>
        </row>
        <row r="33">
          <cell r="X33">
            <v>0</v>
          </cell>
        </row>
        <row r="35">
          <cell r="V35">
            <v>777.6</v>
          </cell>
        </row>
        <row r="37">
          <cell r="V37">
            <v>90</v>
          </cell>
        </row>
        <row r="39">
          <cell r="V39">
            <v>28</v>
          </cell>
        </row>
        <row r="41">
          <cell r="V41">
            <v>33.5</v>
          </cell>
        </row>
        <row r="43">
          <cell r="V43">
            <v>746</v>
          </cell>
        </row>
        <row r="45">
          <cell r="V45">
            <v>102</v>
          </cell>
        </row>
        <row r="47">
          <cell r="V47">
            <v>26</v>
          </cell>
        </row>
        <row r="49">
          <cell r="V49">
            <v>32.299999999999997</v>
          </cell>
        </row>
        <row r="51">
          <cell r="V51">
            <v>771.2</v>
          </cell>
        </row>
      </sheetData>
      <sheetData sheetId="2">
        <row r="5">
          <cell r="V5">
            <v>93</v>
          </cell>
        </row>
        <row r="7">
          <cell r="V7">
            <v>25.5</v>
          </cell>
        </row>
        <row r="9">
          <cell r="V9">
            <v>30.6</v>
          </cell>
        </row>
        <row r="11">
          <cell r="V11">
            <v>723.9</v>
          </cell>
        </row>
        <row r="13">
          <cell r="V13">
            <v>103</v>
          </cell>
        </row>
        <row r="15">
          <cell r="V15">
            <v>25.5</v>
          </cell>
        </row>
        <row r="17">
          <cell r="V17">
            <v>31.9</v>
          </cell>
        </row>
        <row r="19">
          <cell r="V19">
            <v>769.1</v>
          </cell>
        </row>
        <row r="21">
          <cell r="V21">
            <v>110.5</v>
          </cell>
        </row>
        <row r="23">
          <cell r="V23">
            <v>25.5</v>
          </cell>
        </row>
        <row r="25">
          <cell r="V25">
            <v>32.9</v>
          </cell>
        </row>
        <row r="27">
          <cell r="V27">
            <v>803.1</v>
          </cell>
        </row>
        <row r="29">
          <cell r="V29">
            <v>104.5</v>
          </cell>
        </row>
        <row r="31">
          <cell r="V31">
            <v>26.5</v>
          </cell>
        </row>
        <row r="33">
          <cell r="V33">
            <v>32</v>
          </cell>
        </row>
        <row r="35">
          <cell r="V35">
            <v>784.5</v>
          </cell>
        </row>
        <row r="37">
          <cell r="V37">
            <v>93.5</v>
          </cell>
        </row>
        <row r="39">
          <cell r="V39">
            <v>25.5</v>
          </cell>
        </row>
        <row r="41">
          <cell r="V41">
            <v>30.7</v>
          </cell>
        </row>
        <row r="43">
          <cell r="V43">
            <v>726.3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學生"/>
      <sheetName val="菜單"/>
      <sheetName val="1月-第1週明細"/>
      <sheetName val="1月-第2週明細"/>
      <sheetName val="1月-第3週明細"/>
      <sheetName val="1月-第4週明細"/>
      <sheetName val="2月-第1週明細"/>
      <sheetName val="2月-第2週明細"/>
      <sheetName val="2月-第3週明細"/>
    </sheetNames>
    <sheetDataSet>
      <sheetData sheetId="0" refreshError="1"/>
      <sheetData sheetId="1" refreshError="1">
        <row r="33">
          <cell r="E33" t="str">
            <v>深色蔬菜</v>
          </cell>
        </row>
        <row r="42">
          <cell r="I42" t="str">
            <v>深色蔬菜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Normal="100" workbookViewId="0">
      <selection activeCell="I15" sqref="I15:L15"/>
    </sheetView>
  </sheetViews>
  <sheetFormatPr defaultColWidth="5.625" defaultRowHeight="13.5" customHeight="1"/>
  <cols>
    <col min="1" max="21" width="5.625" style="80" customWidth="1"/>
    <col min="22" max="16384" width="5.625" style="80"/>
  </cols>
  <sheetData>
    <row r="1" spans="1:28" ht="21" customHeight="1" thickBot="1">
      <c r="G1" s="82"/>
      <c r="I1" s="98" t="s">
        <v>188</v>
      </c>
      <c r="J1" s="98"/>
      <c r="K1" s="98"/>
      <c r="L1" s="98"/>
      <c r="S1" s="82"/>
    </row>
    <row r="2" spans="1:28" ht="22.15" customHeight="1">
      <c r="A2" s="136"/>
      <c r="B2" s="136"/>
      <c r="C2" s="136"/>
      <c r="D2" s="136"/>
      <c r="E2" s="137"/>
      <c r="F2" s="137"/>
      <c r="G2" s="137"/>
      <c r="H2" s="137"/>
      <c r="I2" s="121" t="s">
        <v>124</v>
      </c>
      <c r="J2" s="122"/>
      <c r="K2" s="122"/>
      <c r="L2" s="123"/>
      <c r="M2" s="121" t="s">
        <v>115</v>
      </c>
      <c r="N2" s="122"/>
      <c r="O2" s="122"/>
      <c r="P2" s="123"/>
      <c r="Q2" s="138" t="s">
        <v>116</v>
      </c>
      <c r="R2" s="139"/>
      <c r="S2" s="139"/>
      <c r="T2" s="139"/>
      <c r="U2" s="115" t="s">
        <v>17</v>
      </c>
      <c r="V2" s="116"/>
      <c r="W2" s="116"/>
      <c r="X2" s="117"/>
    </row>
    <row r="3" spans="1:28" ht="22.15" customHeight="1">
      <c r="A3" s="137"/>
      <c r="B3" s="137"/>
      <c r="C3" s="137"/>
      <c r="D3" s="137"/>
      <c r="E3" s="137"/>
      <c r="F3" s="137"/>
      <c r="G3" s="137"/>
      <c r="H3" s="137"/>
      <c r="I3" s="124" t="s">
        <v>122</v>
      </c>
      <c r="J3" s="125"/>
      <c r="K3" s="125"/>
      <c r="L3" s="126"/>
      <c r="M3" s="124" t="s">
        <v>135</v>
      </c>
      <c r="N3" s="125"/>
      <c r="O3" s="125"/>
      <c r="P3" s="126"/>
      <c r="Q3" s="124" t="s">
        <v>121</v>
      </c>
      <c r="R3" s="125"/>
      <c r="S3" s="125"/>
      <c r="T3" s="126"/>
      <c r="U3" s="81"/>
      <c r="V3" s="82"/>
      <c r="W3" s="82"/>
      <c r="X3" s="83"/>
    </row>
    <row r="4" spans="1:28" ht="22.15" customHeight="1">
      <c r="A4" s="137"/>
      <c r="B4" s="137"/>
      <c r="C4" s="137"/>
      <c r="D4" s="137"/>
      <c r="E4" s="137"/>
      <c r="F4" s="137"/>
      <c r="G4" s="137"/>
      <c r="H4" s="137"/>
      <c r="I4" s="127" t="s">
        <v>142</v>
      </c>
      <c r="J4" s="128"/>
      <c r="K4" s="128"/>
      <c r="L4" s="129"/>
      <c r="M4" s="127" t="s">
        <v>144</v>
      </c>
      <c r="N4" s="128"/>
      <c r="O4" s="128"/>
      <c r="P4" s="129"/>
      <c r="Q4" s="127" t="s">
        <v>147</v>
      </c>
      <c r="R4" s="128"/>
      <c r="S4" s="128"/>
      <c r="T4" s="129"/>
      <c r="U4" s="84"/>
      <c r="V4" s="82"/>
      <c r="W4" s="82"/>
      <c r="X4" s="83"/>
    </row>
    <row r="5" spans="1:28" ht="22.15" customHeight="1">
      <c r="A5" s="137"/>
      <c r="B5" s="137"/>
      <c r="C5" s="137"/>
      <c r="D5" s="137"/>
      <c r="E5" s="137"/>
      <c r="F5" s="137"/>
      <c r="G5" s="137"/>
      <c r="H5" s="137"/>
      <c r="I5" s="127" t="s">
        <v>143</v>
      </c>
      <c r="J5" s="128"/>
      <c r="K5" s="128"/>
      <c r="L5" s="129"/>
      <c r="M5" s="127" t="s">
        <v>145</v>
      </c>
      <c r="N5" s="128"/>
      <c r="O5" s="128"/>
      <c r="P5" s="129"/>
      <c r="Q5" s="127" t="s">
        <v>149</v>
      </c>
      <c r="R5" s="128"/>
      <c r="S5" s="128"/>
      <c r="T5" s="129"/>
      <c r="U5" s="84"/>
      <c r="V5" s="82"/>
      <c r="W5" s="82"/>
      <c r="X5" s="83"/>
      <c r="AA5" s="85"/>
    </row>
    <row r="6" spans="1:28" ht="22.15" customHeight="1">
      <c r="A6" s="137"/>
      <c r="B6" s="137"/>
      <c r="C6" s="137"/>
      <c r="D6" s="137"/>
      <c r="E6" s="137"/>
      <c r="F6" s="137"/>
      <c r="G6" s="137"/>
      <c r="H6" s="137"/>
      <c r="I6" s="127" t="s">
        <v>189</v>
      </c>
      <c r="J6" s="128"/>
      <c r="K6" s="128"/>
      <c r="L6" s="129"/>
      <c r="M6" s="127" t="s">
        <v>146</v>
      </c>
      <c r="N6" s="128"/>
      <c r="O6" s="128"/>
      <c r="P6" s="129"/>
      <c r="Q6" s="127" t="s">
        <v>148</v>
      </c>
      <c r="R6" s="128"/>
      <c r="S6" s="128"/>
      <c r="T6" s="129"/>
      <c r="U6" s="84"/>
      <c r="V6" s="82"/>
      <c r="W6" s="82"/>
      <c r="X6" s="83"/>
    </row>
    <row r="7" spans="1:28" ht="22.15" customHeight="1">
      <c r="A7" s="137"/>
      <c r="B7" s="137"/>
      <c r="C7" s="137"/>
      <c r="D7" s="137"/>
      <c r="E7" s="137"/>
      <c r="F7" s="137"/>
      <c r="G7" s="137"/>
      <c r="H7" s="137"/>
      <c r="I7" s="127" t="s">
        <v>123</v>
      </c>
      <c r="J7" s="128"/>
      <c r="K7" s="128"/>
      <c r="L7" s="129"/>
      <c r="M7" s="127" t="s">
        <v>123</v>
      </c>
      <c r="N7" s="128"/>
      <c r="O7" s="128"/>
      <c r="P7" s="129"/>
      <c r="Q7" s="127" t="s">
        <v>123</v>
      </c>
      <c r="R7" s="128"/>
      <c r="S7" s="128"/>
      <c r="T7" s="129"/>
      <c r="U7" s="84"/>
      <c r="V7" s="82"/>
      <c r="W7" s="82"/>
      <c r="X7" s="83"/>
    </row>
    <row r="8" spans="1:28" ht="22.15" customHeight="1">
      <c r="A8" s="137"/>
      <c r="B8" s="137"/>
      <c r="C8" s="137"/>
      <c r="D8" s="137"/>
      <c r="E8" s="137"/>
      <c r="F8" s="137"/>
      <c r="G8" s="137"/>
      <c r="H8" s="137"/>
      <c r="I8" s="133" t="s">
        <v>137</v>
      </c>
      <c r="J8" s="134"/>
      <c r="K8" s="134"/>
      <c r="L8" s="135"/>
      <c r="M8" s="133" t="s">
        <v>140</v>
      </c>
      <c r="N8" s="134"/>
      <c r="O8" s="134"/>
      <c r="P8" s="135"/>
      <c r="Q8" s="133" t="s">
        <v>141</v>
      </c>
      <c r="R8" s="134"/>
      <c r="S8" s="134"/>
      <c r="T8" s="135"/>
      <c r="U8" s="84"/>
      <c r="V8" s="82"/>
      <c r="W8" s="82"/>
      <c r="X8" s="83"/>
    </row>
    <row r="9" spans="1:28" ht="19.899999999999999" customHeight="1">
      <c r="A9" s="137"/>
      <c r="B9" s="137"/>
      <c r="C9" s="137"/>
      <c r="D9" s="137"/>
      <c r="E9" s="137"/>
      <c r="F9" s="137"/>
      <c r="G9" s="137"/>
      <c r="H9" s="137"/>
      <c r="I9" s="99" t="s">
        <v>15</v>
      </c>
      <c r="J9" s="114">
        <f>[1]第1週明細!V35</f>
        <v>777.6</v>
      </c>
      <c r="K9" s="100" t="s">
        <v>13</v>
      </c>
      <c r="L9" s="114">
        <f>[1]第1週明細!X31</f>
        <v>2.8</v>
      </c>
      <c r="M9" s="99" t="s">
        <v>15</v>
      </c>
      <c r="N9" s="114">
        <f>[1]第1週明細!V43</f>
        <v>746</v>
      </c>
      <c r="O9" s="100" t="s">
        <v>13</v>
      </c>
      <c r="P9" s="114">
        <f>[1]第1週明細!V39</f>
        <v>28</v>
      </c>
      <c r="Q9" s="99" t="s">
        <v>15</v>
      </c>
      <c r="R9" s="114">
        <f>[1]第1週明細!V51</f>
        <v>771.2</v>
      </c>
      <c r="S9" s="100" t="s">
        <v>13</v>
      </c>
      <c r="T9" s="114">
        <f>[1]第1週明細!V47</f>
        <v>26</v>
      </c>
      <c r="U9" s="118" t="s">
        <v>117</v>
      </c>
      <c r="V9" s="119"/>
      <c r="W9" s="119"/>
      <c r="X9" s="120"/>
    </row>
    <row r="10" spans="1:28" ht="19.899999999999999" customHeight="1" thickBot="1">
      <c r="A10" s="137"/>
      <c r="B10" s="137"/>
      <c r="C10" s="137"/>
      <c r="D10" s="137"/>
      <c r="E10" s="137"/>
      <c r="F10" s="137"/>
      <c r="G10" s="137"/>
      <c r="H10" s="137"/>
      <c r="I10" s="101" t="s">
        <v>14</v>
      </c>
      <c r="J10" s="114">
        <f>[1]第1週明細!V29</f>
        <v>98</v>
      </c>
      <c r="K10" s="102" t="s">
        <v>12</v>
      </c>
      <c r="L10" s="114">
        <f>[1]第1週明細!X33</f>
        <v>0</v>
      </c>
      <c r="M10" s="101" t="s">
        <v>14</v>
      </c>
      <c r="N10" s="114">
        <f>[1]第1週明細!V37</f>
        <v>90</v>
      </c>
      <c r="O10" s="102" t="s">
        <v>12</v>
      </c>
      <c r="P10" s="114">
        <f>[1]第1週明細!V41</f>
        <v>33.5</v>
      </c>
      <c r="Q10" s="101" t="s">
        <v>14</v>
      </c>
      <c r="R10" s="114">
        <f>[1]第1週明細!V45</f>
        <v>102</v>
      </c>
      <c r="S10" s="102" t="s">
        <v>12</v>
      </c>
      <c r="T10" s="114">
        <f>[1]第1週明細!V49</f>
        <v>32.299999999999997</v>
      </c>
      <c r="U10" s="84"/>
      <c r="V10" s="82"/>
      <c r="W10" s="82"/>
      <c r="X10" s="83"/>
    </row>
    <row r="11" spans="1:28" ht="22.15" customHeight="1">
      <c r="A11" s="121" t="s">
        <v>112</v>
      </c>
      <c r="B11" s="122"/>
      <c r="C11" s="122"/>
      <c r="D11" s="123"/>
      <c r="E11" s="121" t="s">
        <v>113</v>
      </c>
      <c r="F11" s="122"/>
      <c r="G11" s="122"/>
      <c r="H11" s="123"/>
      <c r="I11" s="121" t="s">
        <v>136</v>
      </c>
      <c r="J11" s="122"/>
      <c r="K11" s="122"/>
      <c r="L11" s="122"/>
      <c r="M11" s="121" t="s">
        <v>125</v>
      </c>
      <c r="N11" s="122"/>
      <c r="O11" s="122"/>
      <c r="P11" s="123"/>
      <c r="Q11" s="121" t="s">
        <v>114</v>
      </c>
      <c r="R11" s="122"/>
      <c r="S11" s="122"/>
      <c r="T11" s="122"/>
      <c r="U11" s="84"/>
      <c r="V11" s="82"/>
      <c r="W11" s="82"/>
      <c r="X11" s="83"/>
    </row>
    <row r="12" spans="1:28" ht="22.15" customHeight="1">
      <c r="A12" s="124" t="s">
        <v>197</v>
      </c>
      <c r="B12" s="125"/>
      <c r="C12" s="125"/>
      <c r="D12" s="125"/>
      <c r="E12" s="124" t="s">
        <v>198</v>
      </c>
      <c r="F12" s="125"/>
      <c r="G12" s="125"/>
      <c r="H12" s="126"/>
      <c r="I12" s="124" t="s">
        <v>139</v>
      </c>
      <c r="J12" s="125"/>
      <c r="K12" s="125"/>
      <c r="L12" s="125"/>
      <c r="M12" s="124" t="s">
        <v>207</v>
      </c>
      <c r="N12" s="125"/>
      <c r="O12" s="125"/>
      <c r="P12" s="126"/>
      <c r="Q12" s="124" t="s">
        <v>197</v>
      </c>
      <c r="R12" s="125"/>
      <c r="S12" s="125"/>
      <c r="T12" s="125"/>
      <c r="U12" s="84"/>
      <c r="V12" s="82"/>
      <c r="W12" s="82"/>
      <c r="X12" s="83"/>
    </row>
    <row r="13" spans="1:28" ht="22.15" customHeight="1" thickBot="1">
      <c r="A13" s="127" t="s">
        <v>199</v>
      </c>
      <c r="B13" s="128"/>
      <c r="C13" s="128"/>
      <c r="D13" s="129"/>
      <c r="E13" s="127" t="s">
        <v>200</v>
      </c>
      <c r="F13" s="128"/>
      <c r="G13" s="128"/>
      <c r="H13" s="129"/>
      <c r="I13" s="127" t="s">
        <v>150</v>
      </c>
      <c r="J13" s="128"/>
      <c r="K13" s="128"/>
      <c r="L13" s="128"/>
      <c r="M13" s="127" t="s">
        <v>208</v>
      </c>
      <c r="N13" s="128"/>
      <c r="O13" s="128"/>
      <c r="P13" s="128"/>
      <c r="Q13" s="127" t="s">
        <v>209</v>
      </c>
      <c r="R13" s="128"/>
      <c r="S13" s="128"/>
      <c r="T13" s="128"/>
      <c r="U13" s="130"/>
      <c r="V13" s="131"/>
      <c r="W13" s="131"/>
      <c r="X13" s="132"/>
    </row>
    <row r="14" spans="1:28" ht="22.15" customHeight="1">
      <c r="A14" s="127" t="s">
        <v>201</v>
      </c>
      <c r="B14" s="128"/>
      <c r="C14" s="128"/>
      <c r="D14" s="129"/>
      <c r="E14" s="127" t="s">
        <v>202</v>
      </c>
      <c r="F14" s="128"/>
      <c r="G14" s="128"/>
      <c r="H14" s="129"/>
      <c r="I14" s="127" t="s">
        <v>192</v>
      </c>
      <c r="J14" s="128"/>
      <c r="K14" s="128"/>
      <c r="L14" s="128"/>
      <c r="M14" s="127" t="s">
        <v>210</v>
      </c>
      <c r="N14" s="128"/>
      <c r="O14" s="128"/>
      <c r="P14" s="129"/>
      <c r="Q14" s="127" t="s">
        <v>211</v>
      </c>
      <c r="R14" s="128"/>
      <c r="S14" s="128"/>
      <c r="T14" s="128"/>
      <c r="U14" s="115" t="s">
        <v>118</v>
      </c>
      <c r="V14" s="116"/>
      <c r="W14" s="116"/>
      <c r="X14" s="117"/>
    </row>
    <row r="15" spans="1:28" ht="22.15" customHeight="1">
      <c r="A15" s="127" t="s">
        <v>203</v>
      </c>
      <c r="B15" s="128"/>
      <c r="C15" s="128"/>
      <c r="D15" s="129"/>
      <c r="E15" s="127" t="s">
        <v>204</v>
      </c>
      <c r="F15" s="128"/>
      <c r="G15" s="128"/>
      <c r="H15" s="129"/>
      <c r="I15" s="127" t="s">
        <v>263</v>
      </c>
      <c r="J15" s="128"/>
      <c r="K15" s="128"/>
      <c r="L15" s="128"/>
      <c r="M15" s="127" t="s">
        <v>212</v>
      </c>
      <c r="N15" s="128"/>
      <c r="O15" s="128"/>
      <c r="P15" s="129"/>
      <c r="Q15" s="127" t="s">
        <v>213</v>
      </c>
      <c r="R15" s="128"/>
      <c r="S15" s="128"/>
      <c r="T15" s="128"/>
      <c r="U15" s="84"/>
      <c r="V15" s="82"/>
      <c r="W15" s="82"/>
      <c r="X15" s="83"/>
      <c r="Z15" s="85"/>
    </row>
    <row r="16" spans="1:28" ht="22.15" customHeight="1">
      <c r="A16" s="127" t="s">
        <v>205</v>
      </c>
      <c r="B16" s="128"/>
      <c r="C16" s="128"/>
      <c r="D16" s="129"/>
      <c r="E16" s="127" t="s">
        <v>205</v>
      </c>
      <c r="F16" s="128"/>
      <c r="G16" s="128"/>
      <c r="H16" s="129"/>
      <c r="I16" s="127" t="s">
        <v>123</v>
      </c>
      <c r="J16" s="128"/>
      <c r="K16" s="128"/>
      <c r="L16" s="129"/>
      <c r="M16" s="127" t="s">
        <v>214</v>
      </c>
      <c r="N16" s="128"/>
      <c r="O16" s="128"/>
      <c r="P16" s="129"/>
      <c r="Q16" s="127" t="s">
        <v>205</v>
      </c>
      <c r="R16" s="128"/>
      <c r="S16" s="128"/>
      <c r="T16" s="129"/>
      <c r="U16" s="84"/>
      <c r="V16" s="82"/>
      <c r="W16" s="82"/>
      <c r="X16" s="83"/>
      <c r="AB16" s="86"/>
    </row>
    <row r="17" spans="1:24" ht="22.15" customHeight="1">
      <c r="A17" s="133" t="s">
        <v>206</v>
      </c>
      <c r="B17" s="134"/>
      <c r="C17" s="134"/>
      <c r="D17" s="135"/>
      <c r="E17" s="133" t="s">
        <v>217</v>
      </c>
      <c r="F17" s="134"/>
      <c r="G17" s="134"/>
      <c r="H17" s="135"/>
      <c r="I17" s="133" t="s">
        <v>138</v>
      </c>
      <c r="J17" s="134"/>
      <c r="K17" s="134"/>
      <c r="L17" s="135"/>
      <c r="M17" s="133" t="s">
        <v>215</v>
      </c>
      <c r="N17" s="134"/>
      <c r="O17" s="134"/>
      <c r="P17" s="135"/>
      <c r="Q17" s="133" t="s">
        <v>216</v>
      </c>
      <c r="R17" s="134"/>
      <c r="S17" s="134"/>
      <c r="T17" s="135"/>
      <c r="U17" s="130"/>
      <c r="V17" s="131"/>
      <c r="W17" s="131"/>
      <c r="X17" s="132"/>
    </row>
    <row r="18" spans="1:24" ht="19.899999999999999" customHeight="1">
      <c r="A18" s="99" t="s">
        <v>15</v>
      </c>
      <c r="B18" s="114">
        <f>[1]第2週明細!V11</f>
        <v>723.9</v>
      </c>
      <c r="C18" s="100" t="s">
        <v>13</v>
      </c>
      <c r="D18" s="114">
        <f>[1]第2週明細!V7</f>
        <v>25.5</v>
      </c>
      <c r="E18" s="99" t="s">
        <v>15</v>
      </c>
      <c r="F18" s="114">
        <f>[1]第2週明細!V19</f>
        <v>769.1</v>
      </c>
      <c r="G18" s="100" t="s">
        <v>13</v>
      </c>
      <c r="H18" s="114">
        <f>[1]第2週明細!V15</f>
        <v>25.5</v>
      </c>
      <c r="I18" s="99" t="s">
        <v>15</v>
      </c>
      <c r="J18" s="114">
        <f>[1]第2週明細!V27</f>
        <v>803.1</v>
      </c>
      <c r="K18" s="100" t="s">
        <v>13</v>
      </c>
      <c r="L18" s="114">
        <f>[1]第2週明細!V23</f>
        <v>25.5</v>
      </c>
      <c r="M18" s="99" t="s">
        <v>15</v>
      </c>
      <c r="N18" s="114">
        <f>[1]第2週明細!V35</f>
        <v>784.5</v>
      </c>
      <c r="O18" s="100" t="s">
        <v>13</v>
      </c>
      <c r="P18" s="114">
        <f>[1]第2週明細!V31</f>
        <v>26.5</v>
      </c>
      <c r="Q18" s="99" t="s">
        <v>15</v>
      </c>
      <c r="R18" s="114">
        <f>[1]第2週明細!V43</f>
        <v>726.3</v>
      </c>
      <c r="S18" s="100" t="s">
        <v>13</v>
      </c>
      <c r="T18" s="114">
        <f>[1]第2週明細!V39</f>
        <v>25.5</v>
      </c>
      <c r="U18" s="84"/>
      <c r="V18" s="82"/>
      <c r="W18" s="82"/>
      <c r="X18" s="83"/>
    </row>
    <row r="19" spans="1:24" ht="19.899999999999999" customHeight="1" thickBot="1">
      <c r="A19" s="101" t="s">
        <v>14</v>
      </c>
      <c r="B19" s="114">
        <f>[1]第2週明細!V5</f>
        <v>93</v>
      </c>
      <c r="C19" s="102" t="s">
        <v>12</v>
      </c>
      <c r="D19" s="114">
        <f>[1]第2週明細!V9</f>
        <v>30.6</v>
      </c>
      <c r="E19" s="101" t="s">
        <v>14</v>
      </c>
      <c r="F19" s="114">
        <f>[1]第2週明細!V13</f>
        <v>103</v>
      </c>
      <c r="G19" s="102" t="s">
        <v>12</v>
      </c>
      <c r="H19" s="114">
        <f>[1]第2週明細!V17</f>
        <v>31.9</v>
      </c>
      <c r="I19" s="101" t="s">
        <v>14</v>
      </c>
      <c r="J19" s="114">
        <f>[1]第2週明細!V21</f>
        <v>110.5</v>
      </c>
      <c r="K19" s="102" t="s">
        <v>12</v>
      </c>
      <c r="L19" s="114">
        <f>[1]第2週明細!V25</f>
        <v>32.9</v>
      </c>
      <c r="M19" s="101" t="s">
        <v>14</v>
      </c>
      <c r="N19" s="114">
        <f>[1]第2週明細!V29</f>
        <v>104.5</v>
      </c>
      <c r="O19" s="102" t="s">
        <v>12</v>
      </c>
      <c r="P19" s="114">
        <f>[1]第2週明細!V33</f>
        <v>32</v>
      </c>
      <c r="Q19" s="101" t="s">
        <v>14</v>
      </c>
      <c r="R19" s="114">
        <f>[1]第2週明細!V37</f>
        <v>93.5</v>
      </c>
      <c r="S19" s="102" t="s">
        <v>12</v>
      </c>
      <c r="T19" s="114">
        <f>[1]第2週明細!V41</f>
        <v>30.7</v>
      </c>
      <c r="U19" s="118" t="s">
        <v>119</v>
      </c>
      <c r="V19" s="119"/>
      <c r="W19" s="119"/>
      <c r="X19" s="120"/>
    </row>
    <row r="20" spans="1:24" ht="15" customHeight="1">
      <c r="A20" s="146"/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8"/>
      <c r="U20" s="131"/>
      <c r="V20" s="131"/>
      <c r="W20" s="131"/>
      <c r="X20" s="132"/>
    </row>
    <row r="21" spans="1:24" ht="15" customHeight="1">
      <c r="A21" s="149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50"/>
      <c r="U21" s="131"/>
      <c r="V21" s="131"/>
      <c r="W21" s="131"/>
      <c r="X21" s="132"/>
    </row>
    <row r="22" spans="1:24" ht="15" customHeight="1">
      <c r="A22" s="149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50"/>
      <c r="U22" s="82"/>
      <c r="V22" s="82"/>
      <c r="W22" s="82"/>
      <c r="X22" s="83"/>
    </row>
    <row r="23" spans="1:24" ht="15" customHeight="1">
      <c r="A23" s="149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50"/>
      <c r="U23" s="82"/>
      <c r="V23" s="82"/>
      <c r="W23" s="82"/>
      <c r="X23" s="83"/>
    </row>
    <row r="24" spans="1:24" ht="15" customHeight="1">
      <c r="A24" s="149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50"/>
      <c r="U24" s="119" t="s">
        <v>120</v>
      </c>
      <c r="V24" s="119"/>
      <c r="W24" s="119"/>
      <c r="X24" s="120"/>
    </row>
    <row r="25" spans="1:24" ht="15" customHeight="1">
      <c r="A25" s="149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50"/>
      <c r="U25" s="82"/>
      <c r="V25" s="82"/>
      <c r="W25" s="82"/>
      <c r="X25" s="83"/>
    </row>
    <row r="26" spans="1:24" ht="15" customHeight="1">
      <c r="A26" s="149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50"/>
      <c r="U26" s="131"/>
      <c r="V26" s="131"/>
      <c r="W26" s="131"/>
      <c r="X26" s="132"/>
    </row>
    <row r="27" spans="1:24" ht="15" customHeight="1">
      <c r="A27" s="140" t="s">
        <v>134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2"/>
      <c r="U27" s="82"/>
      <c r="V27" s="82"/>
      <c r="W27" s="82"/>
      <c r="X27" s="83"/>
    </row>
    <row r="28" spans="1:24" ht="15" customHeight="1" thickBot="1">
      <c r="A28" s="143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5"/>
      <c r="U28" s="96"/>
      <c r="V28" s="96"/>
      <c r="W28" s="96"/>
      <c r="X28" s="97"/>
    </row>
  </sheetData>
  <mergeCells count="69">
    <mergeCell ref="U26:X26"/>
    <mergeCell ref="A17:D17"/>
    <mergeCell ref="E17:H17"/>
    <mergeCell ref="I17:L17"/>
    <mergeCell ref="M17:P17"/>
    <mergeCell ref="Q17:T17"/>
    <mergeCell ref="U17:X17"/>
    <mergeCell ref="U21:X21"/>
    <mergeCell ref="U24:X24"/>
    <mergeCell ref="U19:X19"/>
    <mergeCell ref="U20:X20"/>
    <mergeCell ref="A27:T28"/>
    <mergeCell ref="A20:T26"/>
    <mergeCell ref="A16:D16"/>
    <mergeCell ref="E16:H16"/>
    <mergeCell ref="I16:L16"/>
    <mergeCell ref="M16:P16"/>
    <mergeCell ref="Q16:T16"/>
    <mergeCell ref="A13:D13"/>
    <mergeCell ref="E13:H13"/>
    <mergeCell ref="I14:L14"/>
    <mergeCell ref="M13:P13"/>
    <mergeCell ref="Q13:T13"/>
    <mergeCell ref="A14:D14"/>
    <mergeCell ref="E14:H14"/>
    <mergeCell ref="Q14:T14"/>
    <mergeCell ref="M15:P15"/>
    <mergeCell ref="Q15:T15"/>
    <mergeCell ref="A15:D15"/>
    <mergeCell ref="E15:H15"/>
    <mergeCell ref="I15:L15"/>
    <mergeCell ref="A11:D11"/>
    <mergeCell ref="E11:H11"/>
    <mergeCell ref="I11:L11"/>
    <mergeCell ref="M11:P11"/>
    <mergeCell ref="A12:D12"/>
    <mergeCell ref="E12:H12"/>
    <mergeCell ref="I12:L12"/>
    <mergeCell ref="A2:H10"/>
    <mergeCell ref="I5:L5"/>
    <mergeCell ref="I6:L6"/>
    <mergeCell ref="Q4:T4"/>
    <mergeCell ref="Q5:T5"/>
    <mergeCell ref="M4:P4"/>
    <mergeCell ref="M5:P5"/>
    <mergeCell ref="Q2:T2"/>
    <mergeCell ref="Q3:T3"/>
    <mergeCell ref="M2:P2"/>
    <mergeCell ref="M3:P3"/>
    <mergeCell ref="Q6:T6"/>
    <mergeCell ref="Q7:T7"/>
    <mergeCell ref="Q8:T8"/>
    <mergeCell ref="M6:P6"/>
    <mergeCell ref="M7:P7"/>
    <mergeCell ref="U2:X2"/>
    <mergeCell ref="U9:X9"/>
    <mergeCell ref="U14:X14"/>
    <mergeCell ref="I2:L2"/>
    <mergeCell ref="I3:L3"/>
    <mergeCell ref="I4:L4"/>
    <mergeCell ref="U13:X13"/>
    <mergeCell ref="M8:P8"/>
    <mergeCell ref="I8:L8"/>
    <mergeCell ref="I7:L7"/>
    <mergeCell ref="M12:P12"/>
    <mergeCell ref="Q12:T12"/>
    <mergeCell ref="Q11:T11"/>
    <mergeCell ref="I13:L13"/>
    <mergeCell ref="M14:P14"/>
  </mergeCells>
  <phoneticPr fontId="19" type="noConversion"/>
  <printOptions horizontalCentered="1"/>
  <pageMargins left="0.39370078740157483" right="0.39370078740157483" top="0.19685039370078741" bottom="0" header="0.11811023622047245" footer="0.11811023622047245"/>
  <pageSetup paperSize="9" scale="9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D52"/>
  <sheetViews>
    <sheetView topLeftCell="A31" zoomScaleNormal="100" workbookViewId="0">
      <selection activeCell="C44" sqref="C44:T49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62" t="s">
        <v>190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Z1" s="3"/>
    </row>
    <row r="2" spans="1:30" s="2" customFormat="1" ht="13.5" customHeight="1" thickBot="1">
      <c r="A2" s="4" t="s">
        <v>70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71</v>
      </c>
      <c r="B3" s="44" t="s">
        <v>0</v>
      </c>
      <c r="C3" s="45" t="s">
        <v>1</v>
      </c>
      <c r="D3" s="46" t="s">
        <v>72</v>
      </c>
      <c r="E3" s="47" t="s">
        <v>73</v>
      </c>
      <c r="F3" s="45" t="s">
        <v>2</v>
      </c>
      <c r="G3" s="45" t="s">
        <v>72</v>
      </c>
      <c r="H3" s="45" t="s">
        <v>73</v>
      </c>
      <c r="I3" s="45" t="s">
        <v>3</v>
      </c>
      <c r="J3" s="45" t="s">
        <v>72</v>
      </c>
      <c r="K3" s="45" t="s">
        <v>73</v>
      </c>
      <c r="L3" s="45" t="s">
        <v>3</v>
      </c>
      <c r="M3" s="45" t="s">
        <v>72</v>
      </c>
      <c r="N3" s="45" t="s">
        <v>73</v>
      </c>
      <c r="O3" s="45" t="s">
        <v>3</v>
      </c>
      <c r="P3" s="45" t="s">
        <v>72</v>
      </c>
      <c r="Q3" s="45" t="s">
        <v>73</v>
      </c>
      <c r="R3" s="46" t="s">
        <v>4</v>
      </c>
      <c r="S3" s="45" t="s">
        <v>72</v>
      </c>
      <c r="T3" s="45" t="s">
        <v>73</v>
      </c>
      <c r="U3" s="45" t="s">
        <v>74</v>
      </c>
      <c r="V3" s="48" t="s">
        <v>5</v>
      </c>
      <c r="W3" s="45" t="s">
        <v>75</v>
      </c>
      <c r="X3" s="49" t="s">
        <v>76</v>
      </c>
      <c r="Y3" s="3"/>
    </row>
    <row r="4" spans="1:30" ht="13.5" customHeight="1">
      <c r="A4" s="22"/>
      <c r="B4" s="157"/>
      <c r="C4" s="65"/>
      <c r="D4" s="66"/>
      <c r="E4" s="67"/>
      <c r="F4" s="65"/>
      <c r="G4" s="65"/>
      <c r="H4" s="65"/>
      <c r="I4" s="68"/>
      <c r="J4" s="68"/>
      <c r="K4" s="68"/>
      <c r="L4" s="68"/>
      <c r="M4" s="68"/>
      <c r="N4" s="68"/>
      <c r="O4" s="65"/>
      <c r="P4" s="65"/>
      <c r="Q4" s="65"/>
      <c r="R4" s="68"/>
      <c r="S4" s="68"/>
      <c r="T4" s="68"/>
      <c r="U4" s="153"/>
      <c r="V4" s="50" t="s">
        <v>6</v>
      </c>
      <c r="W4" s="51" t="s">
        <v>77</v>
      </c>
      <c r="X4" s="52"/>
      <c r="AA4" s="2" t="s">
        <v>78</v>
      </c>
      <c r="AB4" s="2" t="s">
        <v>79</v>
      </c>
      <c r="AC4" s="2" t="s">
        <v>80</v>
      </c>
      <c r="AD4" s="2" t="s">
        <v>81</v>
      </c>
    </row>
    <row r="5" spans="1:30" ht="13.5" customHeight="1">
      <c r="A5" s="23" t="s">
        <v>7</v>
      </c>
      <c r="B5" s="158"/>
      <c r="C5" s="10"/>
      <c r="D5" s="11"/>
      <c r="E5" s="12"/>
      <c r="F5" s="10"/>
      <c r="G5" s="13"/>
      <c r="H5" s="13"/>
      <c r="I5" s="10"/>
      <c r="J5" s="13"/>
      <c r="K5" s="13"/>
      <c r="L5" s="10"/>
      <c r="M5" s="88"/>
      <c r="N5" s="13"/>
      <c r="O5" s="10"/>
      <c r="P5" s="10"/>
      <c r="Q5" s="10"/>
      <c r="R5" s="93"/>
      <c r="S5" s="94"/>
      <c r="T5" s="13"/>
      <c r="U5" s="154"/>
      <c r="V5" s="53"/>
      <c r="W5" s="26" t="s">
        <v>82</v>
      </c>
      <c r="X5" s="54"/>
      <c r="Y5" s="3" t="s">
        <v>83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/>
      <c r="B6" s="158"/>
      <c r="C6" s="10"/>
      <c r="D6" s="13"/>
      <c r="E6" s="13"/>
      <c r="F6" s="10"/>
      <c r="G6" s="13"/>
      <c r="H6" s="13"/>
      <c r="I6" s="10"/>
      <c r="J6" s="13"/>
      <c r="K6" s="13"/>
      <c r="L6" s="10"/>
      <c r="M6" s="88"/>
      <c r="N6" s="13"/>
      <c r="O6" s="10"/>
      <c r="P6" s="10"/>
      <c r="Q6" s="10"/>
      <c r="R6" s="10"/>
      <c r="S6" s="94"/>
      <c r="T6" s="13"/>
      <c r="U6" s="154"/>
      <c r="V6" s="55" t="s">
        <v>8</v>
      </c>
      <c r="W6" s="26" t="s">
        <v>67</v>
      </c>
      <c r="X6" s="54"/>
      <c r="Y6" s="14" t="s">
        <v>84</v>
      </c>
      <c r="Z6" s="3">
        <v>2</v>
      </c>
      <c r="AA6" s="15">
        <f>Z6*7</f>
        <v>14</v>
      </c>
      <c r="AB6" s="3">
        <f>Z6*5</f>
        <v>10</v>
      </c>
      <c r="AC6" s="3" t="s">
        <v>85</v>
      </c>
      <c r="AD6" s="16">
        <f>AA6*4+AB6*9</f>
        <v>146</v>
      </c>
    </row>
    <row r="7" spans="1:30" ht="13.5" customHeight="1">
      <c r="A7" s="23" t="s">
        <v>9</v>
      </c>
      <c r="B7" s="158"/>
      <c r="C7" s="17"/>
      <c r="D7" s="20"/>
      <c r="E7" s="12"/>
      <c r="F7" s="10"/>
      <c r="G7" s="13"/>
      <c r="H7" s="13"/>
      <c r="I7" s="10"/>
      <c r="J7" s="20"/>
      <c r="K7" s="61"/>
      <c r="L7" s="10"/>
      <c r="M7" s="88"/>
      <c r="N7" s="13"/>
      <c r="O7" s="10"/>
      <c r="P7" s="17"/>
      <c r="Q7" s="10"/>
      <c r="R7" s="10"/>
      <c r="S7" s="13"/>
      <c r="T7" s="13"/>
      <c r="U7" s="154"/>
      <c r="V7" s="53"/>
      <c r="W7" s="26" t="s">
        <v>68</v>
      </c>
      <c r="X7" s="54"/>
      <c r="Y7" s="2" t="s">
        <v>86</v>
      </c>
      <c r="Z7" s="3">
        <v>1.8</v>
      </c>
      <c r="AA7" s="3">
        <f>Z7*1</f>
        <v>1.8</v>
      </c>
      <c r="AB7" s="3" t="s">
        <v>87</v>
      </c>
      <c r="AC7" s="3">
        <f>Z7*5</f>
        <v>9</v>
      </c>
      <c r="AD7" s="3">
        <f>AA7*4+AC7*4</f>
        <v>43.2</v>
      </c>
    </row>
    <row r="8" spans="1:30" ht="13.5" customHeight="1">
      <c r="A8" s="151" t="s">
        <v>88</v>
      </c>
      <c r="B8" s="158"/>
      <c r="C8" s="17"/>
      <c r="D8" s="20"/>
      <c r="E8" s="12"/>
      <c r="F8" s="10"/>
      <c r="G8" s="95"/>
      <c r="H8" s="13"/>
      <c r="I8" s="10"/>
      <c r="J8" s="88"/>
      <c r="K8" s="13"/>
      <c r="L8" s="10"/>
      <c r="M8" s="13"/>
      <c r="N8" s="13"/>
      <c r="O8" s="10"/>
      <c r="P8" s="17"/>
      <c r="Q8" s="10"/>
      <c r="R8" s="10"/>
      <c r="S8" s="17"/>
      <c r="T8" s="13"/>
      <c r="U8" s="154"/>
      <c r="V8" s="55" t="s">
        <v>10</v>
      </c>
      <c r="W8" s="26" t="s">
        <v>69</v>
      </c>
      <c r="X8" s="54"/>
      <c r="Y8" s="2" t="s">
        <v>89</v>
      </c>
      <c r="Z8" s="3">
        <v>2.5</v>
      </c>
      <c r="AA8" s="3"/>
      <c r="AB8" s="3">
        <f>Z8*5</f>
        <v>12.5</v>
      </c>
      <c r="AC8" s="3" t="s">
        <v>87</v>
      </c>
      <c r="AD8" s="3">
        <f>AB8*9</f>
        <v>112.5</v>
      </c>
    </row>
    <row r="9" spans="1:30" ht="13.5" customHeight="1">
      <c r="A9" s="161"/>
      <c r="B9" s="159"/>
      <c r="C9" s="17"/>
      <c r="D9" s="20"/>
      <c r="E9" s="12"/>
      <c r="F9" s="10"/>
      <c r="G9" s="17"/>
      <c r="H9" s="13"/>
      <c r="I9" s="24"/>
      <c r="J9" s="25"/>
      <c r="K9" s="26"/>
      <c r="L9" s="10"/>
      <c r="M9" s="95"/>
      <c r="N9" s="13"/>
      <c r="O9" s="10"/>
      <c r="P9" s="17"/>
      <c r="Q9" s="10"/>
      <c r="R9" s="10"/>
      <c r="S9" s="17"/>
      <c r="T9" s="13"/>
      <c r="U9" s="154"/>
      <c r="V9" s="53"/>
      <c r="W9" s="56" t="s">
        <v>90</v>
      </c>
      <c r="X9" s="57"/>
      <c r="Y9" s="2" t="s">
        <v>91</v>
      </c>
      <c r="Z9" s="3">
        <v>1</v>
      </c>
      <c r="AC9" s="2">
        <f>Z9*15</f>
        <v>15</v>
      </c>
    </row>
    <row r="10" spans="1:30" ht="13.5" customHeight="1">
      <c r="A10" s="18" t="s">
        <v>92</v>
      </c>
      <c r="B10" s="19"/>
      <c r="C10" s="17"/>
      <c r="D10" s="20"/>
      <c r="E10" s="12"/>
      <c r="F10" s="10"/>
      <c r="G10" s="17"/>
      <c r="H10" s="13"/>
      <c r="I10" s="10"/>
      <c r="J10" s="95"/>
      <c r="K10" s="13"/>
      <c r="L10" s="10"/>
      <c r="M10" s="95"/>
      <c r="N10" s="10"/>
      <c r="O10" s="10"/>
      <c r="P10" s="17"/>
      <c r="Q10" s="10"/>
      <c r="R10" s="10"/>
      <c r="S10" s="17"/>
      <c r="T10" s="13"/>
      <c r="U10" s="154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8"/>
      <c r="B11" s="79"/>
      <c r="C11" s="70"/>
      <c r="D11" s="71"/>
      <c r="E11" s="72"/>
      <c r="F11" s="73"/>
      <c r="G11" s="70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155"/>
      <c r="V11" s="58"/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/>
      <c r="B12" s="159"/>
      <c r="C12" s="65"/>
      <c r="D12" s="66"/>
      <c r="E12" s="67"/>
      <c r="F12" s="68"/>
      <c r="G12" s="68"/>
      <c r="H12" s="68"/>
      <c r="I12" s="65"/>
      <c r="J12" s="65"/>
      <c r="K12" s="65"/>
      <c r="L12" s="68"/>
      <c r="M12" s="68"/>
      <c r="N12" s="68"/>
      <c r="O12" s="68"/>
      <c r="P12" s="65"/>
      <c r="Q12" s="68"/>
      <c r="R12" s="68"/>
      <c r="S12" s="68"/>
      <c r="T12" s="68"/>
      <c r="U12" s="153"/>
      <c r="V12" s="50" t="s">
        <v>6</v>
      </c>
      <c r="W12" s="51" t="s">
        <v>93</v>
      </c>
      <c r="X12" s="52"/>
      <c r="AA12" s="2" t="s">
        <v>94</v>
      </c>
      <c r="AB12" s="2" t="s">
        <v>95</v>
      </c>
      <c r="AC12" s="2" t="s">
        <v>96</v>
      </c>
      <c r="AD12" s="2" t="s">
        <v>97</v>
      </c>
    </row>
    <row r="13" spans="1:30" ht="13.5" customHeight="1">
      <c r="A13" s="23" t="s">
        <v>7</v>
      </c>
      <c r="B13" s="152"/>
      <c r="C13" s="10"/>
      <c r="D13" s="13"/>
      <c r="E13" s="13"/>
      <c r="F13" s="10"/>
      <c r="G13" s="13"/>
      <c r="H13" s="13"/>
      <c r="I13" s="10"/>
      <c r="J13" s="13"/>
      <c r="K13" s="13"/>
      <c r="L13" s="10"/>
      <c r="M13" s="13"/>
      <c r="N13" s="13"/>
      <c r="O13" s="10"/>
      <c r="P13" s="10"/>
      <c r="Q13" s="10"/>
      <c r="R13" s="10"/>
      <c r="S13" s="94"/>
      <c r="T13" s="13"/>
      <c r="U13" s="154"/>
      <c r="V13" s="53"/>
      <c r="W13" s="26" t="s">
        <v>98</v>
      </c>
      <c r="X13" s="54"/>
      <c r="Y13" s="3" t="s">
        <v>99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/>
      <c r="B14" s="152"/>
      <c r="C14" s="10"/>
      <c r="D14" s="13"/>
      <c r="E14" s="13"/>
      <c r="F14" s="10"/>
      <c r="G14" s="13"/>
      <c r="H14" s="13"/>
      <c r="I14" s="10"/>
      <c r="J14" s="13"/>
      <c r="K14" s="13"/>
      <c r="M14" s="13"/>
      <c r="O14" s="10"/>
      <c r="P14" s="10"/>
      <c r="Q14" s="10"/>
      <c r="R14" s="10"/>
      <c r="S14" s="94"/>
      <c r="T14" s="13"/>
      <c r="U14" s="154"/>
      <c r="V14" s="55" t="s">
        <v>8</v>
      </c>
      <c r="W14" s="26" t="s">
        <v>100</v>
      </c>
      <c r="X14" s="54"/>
      <c r="Y14" s="14" t="s">
        <v>101</v>
      </c>
      <c r="Z14" s="3">
        <v>2</v>
      </c>
      <c r="AA14" s="15">
        <f>Z14*7</f>
        <v>14</v>
      </c>
      <c r="AB14" s="3">
        <f>Z14*5</f>
        <v>10</v>
      </c>
      <c r="AC14" s="3" t="s">
        <v>102</v>
      </c>
      <c r="AD14" s="16">
        <f>AA14*4+AB14*9</f>
        <v>146</v>
      </c>
    </row>
    <row r="15" spans="1:30" ht="13.5" customHeight="1">
      <c r="A15" s="23" t="s">
        <v>103</v>
      </c>
      <c r="B15" s="152"/>
      <c r="C15" s="17"/>
      <c r="D15" s="92"/>
      <c r="E15" s="12"/>
      <c r="F15" s="10"/>
      <c r="G15" s="13"/>
      <c r="H15" s="13"/>
      <c r="I15" s="10"/>
      <c r="J15" s="13"/>
      <c r="K15" s="13"/>
      <c r="L15" s="10"/>
      <c r="M15" s="13"/>
      <c r="N15" s="13"/>
      <c r="O15" s="10"/>
      <c r="P15" s="17"/>
      <c r="Q15" s="10"/>
      <c r="R15" s="10"/>
      <c r="S15" s="13"/>
      <c r="T15" s="13"/>
      <c r="U15" s="154"/>
      <c r="V15" s="53"/>
      <c r="W15" s="26" t="s">
        <v>104</v>
      </c>
      <c r="X15" s="54"/>
      <c r="Y15" s="2" t="s">
        <v>105</v>
      </c>
      <c r="Z15" s="3">
        <v>1.6</v>
      </c>
      <c r="AA15" s="3">
        <f>Z15*1</f>
        <v>1.6</v>
      </c>
      <c r="AB15" s="3" t="s">
        <v>106</v>
      </c>
      <c r="AC15" s="3">
        <f>Z15*5</f>
        <v>8</v>
      </c>
      <c r="AD15" s="3">
        <f>AA15*4+AC15*4</f>
        <v>38.4</v>
      </c>
    </row>
    <row r="16" spans="1:30" ht="13.5" customHeight="1">
      <c r="A16" s="151" t="s">
        <v>107</v>
      </c>
      <c r="B16" s="152"/>
      <c r="C16" s="10"/>
      <c r="D16" s="92"/>
      <c r="E16" s="61"/>
      <c r="F16" s="10"/>
      <c r="G16" s="17"/>
      <c r="H16" s="13"/>
      <c r="I16" s="10"/>
      <c r="J16" s="13"/>
      <c r="K16" s="13"/>
      <c r="L16" s="10"/>
      <c r="M16" s="13"/>
      <c r="N16" s="13"/>
      <c r="O16" s="10"/>
      <c r="P16" s="17"/>
      <c r="Q16" s="10"/>
      <c r="R16" s="10"/>
      <c r="S16" s="17"/>
      <c r="T16" s="13"/>
      <c r="U16" s="154"/>
      <c r="V16" s="55" t="s">
        <v>10</v>
      </c>
      <c r="W16" s="26" t="s">
        <v>108</v>
      </c>
      <c r="X16" s="54"/>
      <c r="Y16" s="2" t="s">
        <v>109</v>
      </c>
      <c r="Z16" s="3">
        <v>2.5</v>
      </c>
      <c r="AA16" s="3"/>
      <c r="AB16" s="3">
        <f>Z16*5</f>
        <v>12.5</v>
      </c>
      <c r="AC16" s="3" t="s">
        <v>106</v>
      </c>
      <c r="AD16" s="3">
        <f>AB16*9</f>
        <v>112.5</v>
      </c>
    </row>
    <row r="17" spans="1:30" ht="13.5" customHeight="1">
      <c r="A17" s="151"/>
      <c r="B17" s="152"/>
      <c r="C17" s="17"/>
      <c r="D17" s="20"/>
      <c r="E17" s="12"/>
      <c r="F17" s="10"/>
      <c r="G17" s="17"/>
      <c r="H17" s="13"/>
      <c r="I17" s="10"/>
      <c r="J17" s="95"/>
      <c r="K17" s="13"/>
      <c r="L17" s="10"/>
      <c r="M17" s="13"/>
      <c r="N17" s="13"/>
      <c r="O17" s="10"/>
      <c r="P17" s="17"/>
      <c r="Q17" s="10"/>
      <c r="R17" s="10"/>
      <c r="S17" s="17"/>
      <c r="T17" s="13"/>
      <c r="U17" s="154"/>
      <c r="V17" s="53"/>
      <c r="W17" s="56" t="s">
        <v>54</v>
      </c>
      <c r="X17" s="57"/>
      <c r="Y17" s="2" t="s">
        <v>55</v>
      </c>
      <c r="Z17" s="3">
        <v>1</v>
      </c>
      <c r="AC17" s="2">
        <f>Z17*15</f>
        <v>15</v>
      </c>
    </row>
    <row r="18" spans="1:30" ht="13.5" customHeight="1">
      <c r="A18" s="18" t="s">
        <v>56</v>
      </c>
      <c r="B18" s="19"/>
      <c r="C18" s="17"/>
      <c r="D18" s="20"/>
      <c r="E18" s="12"/>
      <c r="F18" s="10"/>
      <c r="G18" s="17"/>
      <c r="H18" s="13"/>
      <c r="I18" s="10"/>
      <c r="J18" s="95"/>
      <c r="K18" s="13"/>
      <c r="L18" s="10"/>
      <c r="M18" s="95"/>
      <c r="N18" s="13"/>
      <c r="O18" s="10"/>
      <c r="P18" s="17"/>
      <c r="Q18" s="10"/>
      <c r="R18" s="10"/>
      <c r="S18" s="17"/>
      <c r="T18" s="13"/>
      <c r="U18" s="154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104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4"/>
      <c r="O19" s="73"/>
      <c r="P19" s="70"/>
      <c r="Q19" s="73"/>
      <c r="R19" s="73"/>
      <c r="S19" s="70"/>
      <c r="T19" s="74"/>
      <c r="U19" s="155"/>
      <c r="V19" s="58"/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3"/>
      <c r="B20" s="159"/>
      <c r="C20" s="65"/>
      <c r="D20" s="66"/>
      <c r="E20" s="67"/>
      <c r="F20" s="68"/>
      <c r="G20" s="68"/>
      <c r="H20" s="68"/>
      <c r="I20" s="65"/>
      <c r="J20" s="65"/>
      <c r="K20" s="65"/>
      <c r="L20" s="68"/>
      <c r="M20" s="68"/>
      <c r="N20" s="68"/>
      <c r="O20" s="68"/>
      <c r="P20" s="65"/>
      <c r="Q20" s="68"/>
      <c r="R20" s="68"/>
      <c r="S20" s="68"/>
      <c r="T20" s="68"/>
      <c r="U20" s="153"/>
      <c r="V20" s="50" t="s">
        <v>6</v>
      </c>
      <c r="W20" s="51" t="s">
        <v>77</v>
      </c>
      <c r="X20" s="52"/>
      <c r="AA20" s="2" t="s">
        <v>94</v>
      </c>
      <c r="AB20" s="2" t="s">
        <v>95</v>
      </c>
      <c r="AC20" s="2" t="s">
        <v>96</v>
      </c>
      <c r="AD20" s="2" t="s">
        <v>43</v>
      </c>
    </row>
    <row r="21" spans="1:30" ht="13.5" customHeight="1">
      <c r="A21" s="23" t="s">
        <v>7</v>
      </c>
      <c r="B21" s="152"/>
      <c r="C21" s="10"/>
      <c r="D21" s="13"/>
      <c r="E21" s="13"/>
      <c r="F21" s="10"/>
      <c r="G21" s="13"/>
      <c r="H21" s="13"/>
      <c r="I21" s="10"/>
      <c r="J21" s="13"/>
      <c r="K21" s="13"/>
      <c r="L21" s="10"/>
      <c r="M21" s="13"/>
      <c r="N21" s="13"/>
      <c r="O21" s="10"/>
      <c r="P21" s="10"/>
      <c r="Q21" s="10"/>
      <c r="R21" s="10"/>
      <c r="S21" s="94"/>
      <c r="T21" s="13"/>
      <c r="U21" s="154"/>
      <c r="V21" s="53"/>
      <c r="W21" s="26" t="s">
        <v>82</v>
      </c>
      <c r="X21" s="54"/>
      <c r="Y21" s="3" t="s">
        <v>99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/>
      <c r="B22" s="152"/>
      <c r="C22" s="10"/>
      <c r="D22" s="13"/>
      <c r="E22" s="13"/>
      <c r="F22" s="10"/>
      <c r="G22" s="13"/>
      <c r="H22" s="13"/>
      <c r="I22" s="10"/>
      <c r="J22" s="13"/>
      <c r="K22" s="13"/>
      <c r="M22" s="13"/>
      <c r="O22" s="10"/>
      <c r="P22" s="10"/>
      <c r="Q22" s="10"/>
      <c r="R22" s="10"/>
      <c r="S22" s="94"/>
      <c r="T22" s="13"/>
      <c r="U22" s="154"/>
      <c r="V22" s="55" t="s">
        <v>8</v>
      </c>
      <c r="W22" s="26" t="s">
        <v>67</v>
      </c>
      <c r="X22" s="54"/>
      <c r="Y22" s="14" t="s">
        <v>84</v>
      </c>
      <c r="Z22" s="3">
        <v>2</v>
      </c>
      <c r="AA22" s="15">
        <f>Z22*7</f>
        <v>14</v>
      </c>
      <c r="AB22" s="3">
        <f>Z22*5</f>
        <v>10</v>
      </c>
      <c r="AC22" s="3" t="s">
        <v>102</v>
      </c>
      <c r="AD22" s="16">
        <f>AA22*4+AB22*9</f>
        <v>146</v>
      </c>
    </row>
    <row r="23" spans="1:30" ht="13.5" customHeight="1">
      <c r="A23" s="23" t="s">
        <v>60</v>
      </c>
      <c r="B23" s="152"/>
      <c r="C23" s="17"/>
      <c r="D23" s="92"/>
      <c r="E23" s="12"/>
      <c r="F23" s="10"/>
      <c r="G23" s="13"/>
      <c r="H23" s="13"/>
      <c r="I23" s="10"/>
      <c r="J23" s="13"/>
      <c r="K23" s="13"/>
      <c r="L23" s="10"/>
      <c r="M23" s="13"/>
      <c r="N23" s="13"/>
      <c r="O23" s="10"/>
      <c r="P23" s="17"/>
      <c r="Q23" s="10"/>
      <c r="R23" s="10"/>
      <c r="S23" s="13"/>
      <c r="T23" s="13"/>
      <c r="U23" s="154"/>
      <c r="V23" s="53"/>
      <c r="W23" s="26" t="s">
        <v>104</v>
      </c>
      <c r="X23" s="54"/>
      <c r="Y23" s="2" t="s">
        <v>105</v>
      </c>
      <c r="Z23" s="3">
        <v>1.6</v>
      </c>
      <c r="AA23" s="3">
        <f>Z23*1</f>
        <v>1.6</v>
      </c>
      <c r="AB23" s="3" t="s">
        <v>87</v>
      </c>
      <c r="AC23" s="3">
        <f>Z23*5</f>
        <v>8</v>
      </c>
      <c r="AD23" s="3">
        <f>AA23*4+AC23*4</f>
        <v>38.4</v>
      </c>
    </row>
    <row r="24" spans="1:30" ht="13.5" customHeight="1">
      <c r="A24" s="151" t="s">
        <v>130</v>
      </c>
      <c r="B24" s="152"/>
      <c r="C24" s="10"/>
      <c r="D24" s="92"/>
      <c r="E24" s="61"/>
      <c r="F24" s="10"/>
      <c r="G24" s="17"/>
      <c r="H24" s="13"/>
      <c r="I24" s="10"/>
      <c r="J24" s="13"/>
      <c r="K24" s="13"/>
      <c r="L24" s="10"/>
      <c r="M24" s="13"/>
      <c r="N24" s="13"/>
      <c r="O24" s="10"/>
      <c r="P24" s="17"/>
      <c r="Q24" s="10"/>
      <c r="R24" s="10"/>
      <c r="S24" s="17"/>
      <c r="T24" s="13"/>
      <c r="U24" s="154"/>
      <c r="V24" s="55" t="s">
        <v>10</v>
      </c>
      <c r="W24" s="26" t="s">
        <v>108</v>
      </c>
      <c r="X24" s="54"/>
      <c r="Y24" s="2" t="s">
        <v>109</v>
      </c>
      <c r="Z24" s="3">
        <v>2.5</v>
      </c>
      <c r="AA24" s="3"/>
      <c r="AB24" s="3">
        <f>Z24*5</f>
        <v>12.5</v>
      </c>
      <c r="AC24" s="3" t="s">
        <v>87</v>
      </c>
      <c r="AD24" s="3">
        <f>AB24*9</f>
        <v>112.5</v>
      </c>
    </row>
    <row r="25" spans="1:30" ht="13.5" customHeight="1">
      <c r="A25" s="151"/>
      <c r="B25" s="152"/>
      <c r="C25" s="17"/>
      <c r="D25" s="20"/>
      <c r="E25" s="12"/>
      <c r="F25" s="10"/>
      <c r="G25" s="17"/>
      <c r="H25" s="13"/>
      <c r="I25" s="10"/>
      <c r="J25" s="103"/>
      <c r="K25" s="13"/>
      <c r="L25" s="10"/>
      <c r="M25" s="13"/>
      <c r="N25" s="13"/>
      <c r="O25" s="10"/>
      <c r="P25" s="17"/>
      <c r="Q25" s="10"/>
      <c r="R25" s="10"/>
      <c r="S25" s="17"/>
      <c r="T25" s="13"/>
      <c r="U25" s="154"/>
      <c r="V25" s="53"/>
      <c r="W25" s="56" t="s">
        <v>54</v>
      </c>
      <c r="X25" s="57"/>
      <c r="Y25" s="2" t="s">
        <v>55</v>
      </c>
      <c r="Z25" s="3">
        <v>1</v>
      </c>
      <c r="AC25" s="2">
        <f>Z25*15</f>
        <v>15</v>
      </c>
    </row>
    <row r="26" spans="1:30" ht="13.5" customHeight="1">
      <c r="A26" s="18" t="s">
        <v>56</v>
      </c>
      <c r="B26" s="19"/>
      <c r="C26" s="17"/>
      <c r="D26" s="20"/>
      <c r="E26" s="12"/>
      <c r="F26" s="10"/>
      <c r="G26" s="17"/>
      <c r="H26" s="13"/>
      <c r="I26" s="10"/>
      <c r="J26" s="103"/>
      <c r="K26" s="13"/>
      <c r="L26" s="10"/>
      <c r="M26" s="103"/>
      <c r="N26" s="13"/>
      <c r="O26" s="10"/>
      <c r="P26" s="17"/>
      <c r="Q26" s="10"/>
      <c r="R26" s="10"/>
      <c r="S26" s="17"/>
      <c r="T26" s="13"/>
      <c r="U26" s="154"/>
      <c r="V26" s="55" t="s">
        <v>11</v>
      </c>
      <c r="W26" s="24"/>
      <c r="X26" s="54"/>
      <c r="AA26" s="2">
        <f>SUM(AA21:AA25)</f>
        <v>28</v>
      </c>
      <c r="AB26" s="2">
        <f>SUM(AB21:AB25)</f>
        <v>22.5</v>
      </c>
      <c r="AC26" s="2">
        <f>SUM(AC21:AC25)</f>
        <v>116</v>
      </c>
      <c r="AD26" s="2">
        <f>AA26*4+AB26*9+AC26*4</f>
        <v>778.5</v>
      </c>
    </row>
    <row r="27" spans="1:30" ht="13.5" customHeight="1" thickBot="1">
      <c r="A27" s="76"/>
      <c r="B27" s="77"/>
      <c r="C27" s="17"/>
      <c r="D27" s="20"/>
      <c r="E27" s="12"/>
      <c r="F27" s="73"/>
      <c r="G27" s="70"/>
      <c r="H27" s="74"/>
      <c r="I27" s="73"/>
      <c r="J27" s="75"/>
      <c r="K27" s="73"/>
      <c r="L27" s="10"/>
      <c r="M27" s="103"/>
      <c r="N27" s="13"/>
      <c r="O27" s="73"/>
      <c r="P27" s="70"/>
      <c r="Q27" s="73"/>
      <c r="R27" s="73"/>
      <c r="S27" s="70"/>
      <c r="T27" s="74"/>
      <c r="U27" s="155"/>
      <c r="V27" s="58"/>
      <c r="W27" s="59"/>
      <c r="X27" s="60"/>
      <c r="AA27" s="21">
        <f>AA26*4/AD26</f>
        <v>0.14386640976236351</v>
      </c>
      <c r="AB27" s="21">
        <f>AB26*9/AD26</f>
        <v>0.26011560693641617</v>
      </c>
      <c r="AC27" s="21">
        <f>AC26*4/AD26</f>
        <v>0.59601798330122024</v>
      </c>
    </row>
    <row r="28" spans="1:30" ht="13.5" customHeight="1">
      <c r="A28" s="22">
        <v>2</v>
      </c>
      <c r="B28" s="152"/>
      <c r="C28" s="65" t="s">
        <v>129</v>
      </c>
      <c r="D28" s="66" t="s">
        <v>57</v>
      </c>
      <c r="E28" s="67"/>
      <c r="F28" s="65" t="s">
        <v>151</v>
      </c>
      <c r="G28" s="65" t="s">
        <v>152</v>
      </c>
      <c r="H28" s="65"/>
      <c r="I28" s="68" t="s">
        <v>153</v>
      </c>
      <c r="J28" s="68" t="s">
        <v>154</v>
      </c>
      <c r="K28" s="68"/>
      <c r="L28" s="65" t="s">
        <v>155</v>
      </c>
      <c r="M28" s="65" t="s">
        <v>58</v>
      </c>
      <c r="N28" s="65"/>
      <c r="O28" s="65" t="str">
        <f>[2]菜單!I42</f>
        <v>深色蔬菜</v>
      </c>
      <c r="P28" s="65" t="s">
        <v>59</v>
      </c>
      <c r="Q28" s="65"/>
      <c r="R28" s="68" t="s">
        <v>156</v>
      </c>
      <c r="S28" s="68" t="s">
        <v>58</v>
      </c>
      <c r="T28" s="68"/>
      <c r="U28" s="153" t="s">
        <v>38</v>
      </c>
      <c r="V28" s="50" t="s">
        <v>6</v>
      </c>
      <c r="W28" s="51" t="s">
        <v>39</v>
      </c>
      <c r="X28" s="52">
        <v>5.8</v>
      </c>
      <c r="AA28" s="2" t="s">
        <v>40</v>
      </c>
      <c r="AB28" s="2" t="s">
        <v>41</v>
      </c>
      <c r="AC28" s="2" t="s">
        <v>42</v>
      </c>
      <c r="AD28" s="2" t="s">
        <v>43</v>
      </c>
    </row>
    <row r="29" spans="1:30" ht="13.5" customHeight="1">
      <c r="A29" s="23" t="s">
        <v>62</v>
      </c>
      <c r="B29" s="152"/>
      <c r="C29" s="10" t="s">
        <v>22</v>
      </c>
      <c r="D29" s="11"/>
      <c r="E29" s="61">
        <v>70</v>
      </c>
      <c r="F29" s="10" t="s">
        <v>169</v>
      </c>
      <c r="G29" s="13"/>
      <c r="H29" s="13">
        <v>65</v>
      </c>
      <c r="I29" s="10" t="s">
        <v>26</v>
      </c>
      <c r="J29" s="13" t="s">
        <v>25</v>
      </c>
      <c r="K29" s="13">
        <v>50</v>
      </c>
      <c r="L29" s="10" t="s">
        <v>170</v>
      </c>
      <c r="M29" s="13"/>
      <c r="N29" s="13">
        <v>40</v>
      </c>
      <c r="O29" s="10" t="str">
        <f>O28</f>
        <v>深色蔬菜</v>
      </c>
      <c r="P29" s="10"/>
      <c r="Q29" s="10">
        <v>100</v>
      </c>
      <c r="R29" s="93" t="s">
        <v>133</v>
      </c>
      <c r="S29" s="106"/>
      <c r="T29" s="13">
        <v>25</v>
      </c>
      <c r="U29" s="154"/>
      <c r="V29" s="53">
        <f>X28*15+X30*5</f>
        <v>98</v>
      </c>
      <c r="W29" s="26" t="s">
        <v>44</v>
      </c>
      <c r="X29" s="54">
        <v>2.8</v>
      </c>
      <c r="Y29" s="3" t="s">
        <v>45</v>
      </c>
      <c r="Z29" s="3">
        <v>6.2</v>
      </c>
      <c r="AA29" s="3">
        <f>Z29*2</f>
        <v>12.4</v>
      </c>
      <c r="AB29" s="3"/>
      <c r="AC29" s="3">
        <f>Z29*15</f>
        <v>93</v>
      </c>
      <c r="AD29" s="3">
        <f>AA29*4+AC29*4</f>
        <v>421.6</v>
      </c>
    </row>
    <row r="30" spans="1:30" ht="13.5" customHeight="1">
      <c r="A30" s="23">
        <v>18</v>
      </c>
      <c r="B30" s="152"/>
      <c r="C30" s="10" t="s">
        <v>131</v>
      </c>
      <c r="D30" s="13"/>
      <c r="E30" s="13">
        <v>40</v>
      </c>
      <c r="F30" s="10"/>
      <c r="G30" s="106"/>
      <c r="H30" s="13"/>
      <c r="I30" s="10" t="s">
        <v>16</v>
      </c>
      <c r="J30" s="17"/>
      <c r="K30" s="13">
        <v>10</v>
      </c>
      <c r="L30" s="10" t="s">
        <v>16</v>
      </c>
      <c r="M30" s="17"/>
      <c r="N30" s="13">
        <v>5</v>
      </c>
      <c r="O30" s="10"/>
      <c r="P30" s="10"/>
      <c r="Q30" s="10"/>
      <c r="R30" s="10" t="s">
        <v>174</v>
      </c>
      <c r="S30" s="106"/>
      <c r="T30" s="13">
        <v>5</v>
      </c>
      <c r="U30" s="154"/>
      <c r="V30" s="55" t="s">
        <v>8</v>
      </c>
      <c r="W30" s="26" t="s">
        <v>46</v>
      </c>
      <c r="X30" s="54">
        <v>2.2000000000000002</v>
      </c>
      <c r="Y30" s="14" t="s">
        <v>47</v>
      </c>
      <c r="Z30" s="3">
        <v>2.2000000000000002</v>
      </c>
      <c r="AA30" s="15">
        <f>Z30*7</f>
        <v>15.400000000000002</v>
      </c>
      <c r="AB30" s="3">
        <f>Z30*5</f>
        <v>11</v>
      </c>
      <c r="AC30" s="3" t="s">
        <v>48</v>
      </c>
      <c r="AD30" s="16">
        <f>AA30*4+AB30*9</f>
        <v>160.60000000000002</v>
      </c>
    </row>
    <row r="31" spans="1:30" ht="13.5" customHeight="1">
      <c r="A31" s="23" t="s">
        <v>9</v>
      </c>
      <c r="B31" s="152"/>
      <c r="C31" s="17"/>
      <c r="D31" s="20"/>
      <c r="E31" s="12"/>
      <c r="F31" s="10"/>
      <c r="G31" s="10"/>
      <c r="H31" s="13"/>
      <c r="I31" s="10" t="s">
        <v>21</v>
      </c>
      <c r="J31" s="13"/>
      <c r="K31" s="13">
        <v>5</v>
      </c>
      <c r="L31" s="10" t="s">
        <v>171</v>
      </c>
      <c r="M31" s="13"/>
      <c r="N31" s="13">
        <v>5</v>
      </c>
      <c r="O31" s="10"/>
      <c r="P31" s="17"/>
      <c r="Q31" s="10"/>
      <c r="R31" s="10" t="s">
        <v>175</v>
      </c>
      <c r="S31" s="106"/>
      <c r="T31" s="13">
        <v>10</v>
      </c>
      <c r="U31" s="154"/>
      <c r="V31" s="53">
        <f>X29*5+X31*5</f>
        <v>28</v>
      </c>
      <c r="W31" s="26" t="s">
        <v>49</v>
      </c>
      <c r="X31" s="54">
        <v>2.8</v>
      </c>
      <c r="Y31" s="2" t="s">
        <v>50</v>
      </c>
      <c r="Z31" s="3">
        <v>1.6</v>
      </c>
      <c r="AA31" s="3">
        <f>Z31*1</f>
        <v>1.6</v>
      </c>
      <c r="AB31" s="3" t="s">
        <v>48</v>
      </c>
      <c r="AC31" s="3">
        <f>Z31*5</f>
        <v>8</v>
      </c>
      <c r="AD31" s="3">
        <f>AA31*4+AC31*4</f>
        <v>38.4</v>
      </c>
    </row>
    <row r="32" spans="1:30" ht="13.5" customHeight="1">
      <c r="A32" s="151" t="s">
        <v>128</v>
      </c>
      <c r="B32" s="152"/>
      <c r="C32" s="17"/>
      <c r="D32" s="20"/>
      <c r="E32" s="12"/>
      <c r="F32" s="10"/>
      <c r="G32" s="109"/>
      <c r="H32" s="13"/>
      <c r="I32" s="10" t="s">
        <v>20</v>
      </c>
      <c r="J32" s="106"/>
      <c r="K32" s="13">
        <v>10</v>
      </c>
      <c r="L32" s="10" t="s">
        <v>20</v>
      </c>
      <c r="M32" s="106"/>
      <c r="N32" s="13">
        <v>10</v>
      </c>
      <c r="O32" s="10"/>
      <c r="P32" s="17"/>
      <c r="Q32" s="10"/>
      <c r="R32" s="10"/>
      <c r="S32" s="17"/>
      <c r="T32" s="13"/>
      <c r="U32" s="154"/>
      <c r="V32" s="55" t="s">
        <v>10</v>
      </c>
      <c r="W32" s="26" t="s">
        <v>52</v>
      </c>
      <c r="X32" s="54"/>
      <c r="Y32" s="2" t="s">
        <v>53</v>
      </c>
      <c r="Z32" s="3">
        <v>2.5</v>
      </c>
      <c r="AA32" s="3"/>
      <c r="AB32" s="3">
        <f>Z32*5</f>
        <v>12.5</v>
      </c>
      <c r="AC32" s="3" t="s">
        <v>48</v>
      </c>
      <c r="AD32" s="3">
        <f>AB32*9</f>
        <v>112.5</v>
      </c>
    </row>
    <row r="33" spans="1:30" ht="13.5" customHeight="1">
      <c r="A33" s="151"/>
      <c r="B33" s="152"/>
      <c r="C33" s="17"/>
      <c r="D33" s="20"/>
      <c r="E33" s="12"/>
      <c r="F33" s="10"/>
      <c r="G33" s="17"/>
      <c r="H33" s="13"/>
      <c r="I33" s="10"/>
      <c r="J33" s="109"/>
      <c r="K33" s="13"/>
      <c r="L33" s="24" t="s">
        <v>172</v>
      </c>
      <c r="M33" s="25"/>
      <c r="N33" s="26">
        <v>2</v>
      </c>
      <c r="O33" s="10"/>
      <c r="P33" s="17"/>
      <c r="Q33" s="10"/>
      <c r="R33" s="10"/>
      <c r="S33" s="17"/>
      <c r="T33" s="13"/>
      <c r="U33" s="154"/>
      <c r="V33" s="53">
        <f>X28*2+X29*7+X30</f>
        <v>33.4</v>
      </c>
      <c r="W33" s="56" t="s">
        <v>54</v>
      </c>
      <c r="X33" s="57"/>
      <c r="Y33" s="2" t="s">
        <v>55</v>
      </c>
      <c r="AC33" s="2">
        <f>Z33*15</f>
        <v>0</v>
      </c>
    </row>
    <row r="34" spans="1:30" ht="13.5" customHeight="1">
      <c r="A34" s="18" t="s">
        <v>56</v>
      </c>
      <c r="B34" s="19"/>
      <c r="C34" s="17"/>
      <c r="D34" s="20"/>
      <c r="E34" s="12"/>
      <c r="F34" s="10"/>
      <c r="G34" s="17"/>
      <c r="H34" s="13"/>
      <c r="I34" s="10"/>
      <c r="J34" s="109"/>
      <c r="K34" s="10"/>
      <c r="L34" s="10" t="s">
        <v>173</v>
      </c>
      <c r="M34" s="109"/>
      <c r="N34" s="13">
        <v>15</v>
      </c>
      <c r="O34" s="10"/>
      <c r="P34" s="17"/>
      <c r="Q34" s="10"/>
      <c r="R34" s="10"/>
      <c r="S34" s="17"/>
      <c r="T34" s="13"/>
      <c r="U34" s="154"/>
      <c r="V34" s="55" t="s">
        <v>11</v>
      </c>
      <c r="W34" s="24"/>
      <c r="X34" s="54"/>
      <c r="AA34" s="2">
        <f>SUM(AA29:AA33)</f>
        <v>29.400000000000006</v>
      </c>
      <c r="AB34" s="2">
        <f>SUM(AB29:AB33)</f>
        <v>23.5</v>
      </c>
      <c r="AC34" s="2">
        <f>SUM(AC29:AC33)</f>
        <v>101</v>
      </c>
      <c r="AD34" s="2">
        <f>AA34*4+AB34*9+AC34*4</f>
        <v>733.1</v>
      </c>
    </row>
    <row r="35" spans="1:30" ht="13.5" customHeight="1" thickBot="1">
      <c r="A35" s="76"/>
      <c r="B35" s="77"/>
      <c r="C35" s="17"/>
      <c r="D35" s="20"/>
      <c r="E35" s="12"/>
      <c r="F35" s="73"/>
      <c r="G35" s="70"/>
      <c r="H35" s="74"/>
      <c r="I35" s="73"/>
      <c r="J35" s="75"/>
      <c r="K35" s="73"/>
      <c r="L35" s="73"/>
      <c r="M35" s="75"/>
      <c r="N35" s="73"/>
      <c r="O35" s="73"/>
      <c r="P35" s="70"/>
      <c r="Q35" s="73"/>
      <c r="R35" s="73"/>
      <c r="S35" s="70"/>
      <c r="T35" s="74"/>
      <c r="U35" s="155"/>
      <c r="V35" s="58">
        <f>V29*4+V31*9+V33*4</f>
        <v>777.6</v>
      </c>
      <c r="W35" s="59"/>
      <c r="X35" s="60"/>
      <c r="AA35" s="21">
        <f>AA34*4/AD34</f>
        <v>0.16041467739735374</v>
      </c>
      <c r="AB35" s="21">
        <f>AB34*9/AD34</f>
        <v>0.28850088664575091</v>
      </c>
      <c r="AC35" s="21">
        <f>AC34*4/AD34</f>
        <v>0.55108443595689538</v>
      </c>
    </row>
    <row r="36" spans="1:30" ht="13.5" customHeight="1">
      <c r="A36" s="22">
        <v>2</v>
      </c>
      <c r="B36" s="152"/>
      <c r="C36" s="65" t="s">
        <v>157</v>
      </c>
      <c r="D36" s="65" t="s">
        <v>158</v>
      </c>
      <c r="E36" s="65"/>
      <c r="F36" s="68" t="s">
        <v>159</v>
      </c>
      <c r="G36" s="68" t="s">
        <v>154</v>
      </c>
      <c r="H36" s="68"/>
      <c r="I36" s="68" t="s">
        <v>160</v>
      </c>
      <c r="J36" s="69" t="s">
        <v>158</v>
      </c>
      <c r="K36" s="68"/>
      <c r="L36" s="65" t="s">
        <v>161</v>
      </c>
      <c r="M36" s="65" t="s">
        <v>162</v>
      </c>
      <c r="N36" s="65"/>
      <c r="O36" s="68" t="s">
        <v>132</v>
      </c>
      <c r="P36" s="68" t="s">
        <v>59</v>
      </c>
      <c r="Q36" s="68"/>
      <c r="R36" s="65" t="s">
        <v>163</v>
      </c>
      <c r="S36" s="65" t="s">
        <v>58</v>
      </c>
      <c r="T36" s="65"/>
      <c r="U36" s="153" t="s">
        <v>38</v>
      </c>
      <c r="V36" s="50" t="s">
        <v>6</v>
      </c>
      <c r="W36" s="51" t="s">
        <v>39</v>
      </c>
      <c r="X36" s="52">
        <v>5.5</v>
      </c>
      <c r="Y36" s="89" t="s">
        <v>41</v>
      </c>
      <c r="Z36" s="89" t="s">
        <v>40</v>
      </c>
      <c r="AA36" s="2" t="s">
        <v>40</v>
      </c>
      <c r="AB36" s="2" t="s">
        <v>41</v>
      </c>
      <c r="AC36" s="2" t="s">
        <v>42</v>
      </c>
      <c r="AD36" s="2" t="s">
        <v>43</v>
      </c>
    </row>
    <row r="37" spans="1:30" ht="13.5" customHeight="1">
      <c r="A37" s="23" t="s">
        <v>7</v>
      </c>
      <c r="B37" s="152"/>
      <c r="C37" s="10" t="s">
        <v>22</v>
      </c>
      <c r="D37" s="11"/>
      <c r="E37" s="12">
        <v>110</v>
      </c>
      <c r="F37" s="10" t="s">
        <v>176</v>
      </c>
      <c r="G37" s="88"/>
      <c r="H37" s="13">
        <v>10</v>
      </c>
      <c r="I37" s="10" t="s">
        <v>180</v>
      </c>
      <c r="J37" s="88"/>
      <c r="K37" s="13">
        <v>35</v>
      </c>
      <c r="L37" s="10" t="s">
        <v>182</v>
      </c>
      <c r="M37" s="88" t="s">
        <v>183</v>
      </c>
      <c r="N37" s="13">
        <v>30</v>
      </c>
      <c r="O37" s="10" t="str">
        <f>O36</f>
        <v>深色蔬菜</v>
      </c>
      <c r="P37" s="10"/>
      <c r="Q37" s="10">
        <v>130</v>
      </c>
      <c r="R37" s="93" t="s">
        <v>26</v>
      </c>
      <c r="S37" s="105" t="s">
        <v>25</v>
      </c>
      <c r="T37" s="13">
        <v>30</v>
      </c>
      <c r="U37" s="154"/>
      <c r="V37" s="53">
        <f>X36*15+X38*5</f>
        <v>90</v>
      </c>
      <c r="W37" s="26" t="s">
        <v>44</v>
      </c>
      <c r="X37" s="54">
        <v>3</v>
      </c>
      <c r="Y37" s="89">
        <f>V39*9/V43*100</f>
        <v>33.780160857908847</v>
      </c>
      <c r="Z37" s="89">
        <f>V41*4/V43*100</f>
        <v>17.962466487935657</v>
      </c>
      <c r="AA37" s="3">
        <f>Z37*2</f>
        <v>35.924932975871315</v>
      </c>
      <c r="AB37" s="3"/>
      <c r="AC37" s="3">
        <f>Z37*15</f>
        <v>269.43699731903484</v>
      </c>
      <c r="AD37" s="3">
        <f>AA37*4+AC37*4</f>
        <v>1221.4477211796248</v>
      </c>
    </row>
    <row r="38" spans="1:30" ht="13.5" customHeight="1">
      <c r="A38" s="23">
        <v>19</v>
      </c>
      <c r="B38" s="152"/>
      <c r="C38" s="10"/>
      <c r="D38" s="13"/>
      <c r="E38" s="13"/>
      <c r="F38" s="10" t="s">
        <v>177</v>
      </c>
      <c r="G38" s="88"/>
      <c r="H38" s="13">
        <v>10</v>
      </c>
      <c r="I38" s="10" t="s">
        <v>181</v>
      </c>
      <c r="J38" s="13"/>
      <c r="K38" s="13">
        <v>10</v>
      </c>
      <c r="L38" s="10"/>
      <c r="M38" s="13"/>
      <c r="N38" s="13"/>
      <c r="O38" s="10"/>
      <c r="P38" s="10"/>
      <c r="Q38" s="10"/>
      <c r="R38" s="10" t="s">
        <v>27</v>
      </c>
      <c r="S38" s="105"/>
      <c r="T38" s="13">
        <v>10</v>
      </c>
      <c r="U38" s="154"/>
      <c r="V38" s="55" t="s">
        <v>8</v>
      </c>
      <c r="W38" s="26" t="s">
        <v>46</v>
      </c>
      <c r="X38" s="54">
        <v>1.5</v>
      </c>
      <c r="Y38" s="42"/>
      <c r="Z38" s="42"/>
      <c r="AA38" s="15">
        <f>Z38*7</f>
        <v>0</v>
      </c>
      <c r="AB38" s="3">
        <f>Z38*5</f>
        <v>0</v>
      </c>
      <c r="AC38" s="3" t="s">
        <v>48</v>
      </c>
      <c r="AD38" s="16">
        <f>AA38*4+AB38*9</f>
        <v>0</v>
      </c>
    </row>
    <row r="39" spans="1:30" ht="13.5" customHeight="1">
      <c r="A39" s="23" t="s">
        <v>9</v>
      </c>
      <c r="B39" s="152"/>
      <c r="C39" s="17"/>
      <c r="D39" s="20"/>
      <c r="E39" s="12"/>
      <c r="F39" s="10" t="s">
        <v>178</v>
      </c>
      <c r="G39" s="13"/>
      <c r="H39" s="13">
        <v>50</v>
      </c>
      <c r="I39" s="10"/>
      <c r="J39" s="92"/>
      <c r="K39" s="13"/>
      <c r="L39" s="10"/>
      <c r="M39" s="13"/>
      <c r="N39" s="13"/>
      <c r="O39" s="10"/>
      <c r="P39" s="17"/>
      <c r="Q39" s="10"/>
      <c r="R39" s="10" t="s">
        <v>28</v>
      </c>
      <c r="S39" s="13"/>
      <c r="T39" s="13">
        <v>1</v>
      </c>
      <c r="U39" s="154"/>
      <c r="V39" s="53">
        <f>X37*5+X39*5</f>
        <v>28</v>
      </c>
      <c r="W39" s="26" t="s">
        <v>49</v>
      </c>
      <c r="X39" s="54">
        <v>2.6</v>
      </c>
      <c r="Y39" s="42"/>
      <c r="Z39" s="42"/>
      <c r="AA39" s="3">
        <f>Z39*1</f>
        <v>0</v>
      </c>
      <c r="AB39" s="3" t="s">
        <v>48</v>
      </c>
      <c r="AC39" s="3">
        <f>Z39*5</f>
        <v>0</v>
      </c>
      <c r="AD39" s="3">
        <f>AA39*4+AC39*4</f>
        <v>0</v>
      </c>
    </row>
    <row r="40" spans="1:30" ht="13.5" customHeight="1">
      <c r="A40" s="151" t="s">
        <v>127</v>
      </c>
      <c r="B40" s="152"/>
      <c r="C40" s="17"/>
      <c r="D40" s="20"/>
      <c r="E40" s="12"/>
      <c r="F40" s="10"/>
      <c r="G40" s="17"/>
      <c r="H40" s="13"/>
      <c r="I40" s="10"/>
      <c r="J40" s="13"/>
      <c r="K40" s="13"/>
      <c r="L40" s="10"/>
      <c r="M40" s="13"/>
      <c r="N40" s="13"/>
      <c r="O40" s="10"/>
      <c r="P40" s="17"/>
      <c r="Q40" s="10"/>
      <c r="R40" s="10"/>
      <c r="S40" s="17"/>
      <c r="T40" s="13"/>
      <c r="U40" s="154"/>
      <c r="V40" s="55" t="s">
        <v>10</v>
      </c>
      <c r="W40" s="26" t="s">
        <v>52</v>
      </c>
      <c r="X40" s="54"/>
      <c r="Y40" s="42"/>
      <c r="Z40" s="42"/>
      <c r="AA40" s="3"/>
      <c r="AB40" s="3">
        <f>Z40*5</f>
        <v>0</v>
      </c>
      <c r="AC40" s="3" t="s">
        <v>48</v>
      </c>
      <c r="AD40" s="3">
        <f>AB40*9</f>
        <v>0</v>
      </c>
    </row>
    <row r="41" spans="1:30" ht="13.5" customHeight="1">
      <c r="A41" s="151"/>
      <c r="B41" s="152"/>
      <c r="C41" s="10"/>
      <c r="D41" s="20"/>
      <c r="E41" s="61"/>
      <c r="F41" s="10"/>
      <c r="G41" s="17"/>
      <c r="H41" s="13"/>
      <c r="I41" s="10"/>
      <c r="J41" s="103"/>
      <c r="K41" s="13"/>
      <c r="L41" s="24"/>
      <c r="M41" s="25"/>
      <c r="N41" s="26"/>
      <c r="O41" s="10"/>
      <c r="P41" s="17"/>
      <c r="Q41" s="10"/>
      <c r="R41" s="10"/>
      <c r="S41" s="17"/>
      <c r="T41" s="13"/>
      <c r="U41" s="154"/>
      <c r="V41" s="53">
        <f>X36*2+X37*7+X38</f>
        <v>33.5</v>
      </c>
      <c r="W41" s="56" t="s">
        <v>54</v>
      </c>
      <c r="X41" s="57"/>
      <c r="Y41" s="41"/>
      <c r="Z41" s="41"/>
      <c r="AC41" s="2">
        <f>Z41*15</f>
        <v>0</v>
      </c>
    </row>
    <row r="42" spans="1:30" ht="13.5" customHeight="1">
      <c r="A42" s="18" t="s">
        <v>56</v>
      </c>
      <c r="B42" s="19"/>
      <c r="C42" s="17"/>
      <c r="D42" s="20"/>
      <c r="E42" s="12"/>
      <c r="F42" s="10"/>
      <c r="G42" s="17"/>
      <c r="H42" s="13"/>
      <c r="I42" s="10"/>
      <c r="J42" s="95"/>
      <c r="K42" s="10"/>
      <c r="L42" s="10"/>
      <c r="M42" s="95"/>
      <c r="N42" s="10"/>
      <c r="O42" s="10"/>
      <c r="P42" s="17"/>
      <c r="Q42" s="10"/>
      <c r="R42" s="10"/>
      <c r="S42" s="17"/>
      <c r="T42" s="13"/>
      <c r="U42" s="154"/>
      <c r="V42" s="55" t="s">
        <v>11</v>
      </c>
      <c r="W42" s="24"/>
      <c r="X42" s="54"/>
      <c r="Y42" s="90" t="s">
        <v>65</v>
      </c>
      <c r="Z42" s="90" t="s">
        <v>66</v>
      </c>
      <c r="AA42" s="2">
        <f>SUM(AA37:AA41)</f>
        <v>35.924932975871315</v>
      </c>
      <c r="AB42" s="2">
        <f>SUM(AB37:AB41)</f>
        <v>0</v>
      </c>
      <c r="AC42" s="2">
        <f>SUM(AC37:AC41)</f>
        <v>269.43699731903484</v>
      </c>
      <c r="AD42" s="2">
        <f>AA42*4+AB42*9+AC42*4</f>
        <v>1221.4477211796248</v>
      </c>
    </row>
    <row r="43" spans="1:30" ht="13.5" customHeight="1">
      <c r="A43" s="27"/>
      <c r="B43" s="28"/>
      <c r="C43" s="17"/>
      <c r="D43" s="20"/>
      <c r="E43" s="12"/>
      <c r="F43" s="73"/>
      <c r="G43" s="70"/>
      <c r="H43" s="74"/>
      <c r="I43" s="73"/>
      <c r="J43" s="75"/>
      <c r="K43" s="73"/>
      <c r="L43" s="73"/>
      <c r="M43" s="75"/>
      <c r="N43" s="73"/>
      <c r="O43" s="73"/>
      <c r="P43" s="70"/>
      <c r="Q43" s="73"/>
      <c r="R43" s="73"/>
      <c r="S43" s="70"/>
      <c r="T43" s="74"/>
      <c r="U43" s="155"/>
      <c r="V43" s="58">
        <f>V37*4+V39*9+V41*4</f>
        <v>746</v>
      </c>
      <c r="W43" s="59"/>
      <c r="X43" s="60"/>
      <c r="Y43" s="91">
        <f>B43+E43+H43+K43+N43+Q43</f>
        <v>0</v>
      </c>
      <c r="Z43" s="91">
        <f>C43+F43+I43+L43+O43+R43</f>
        <v>0</v>
      </c>
      <c r="AA43" s="21">
        <f>AA42*4/AD42</f>
        <v>0.11764705882352941</v>
      </c>
      <c r="AB43" s="21">
        <f>AB42*9/AD42</f>
        <v>0</v>
      </c>
      <c r="AC43" s="21">
        <f>AC42*4/AD42</f>
        <v>0.88235294117647045</v>
      </c>
    </row>
    <row r="44" spans="1:30" ht="13.5" customHeight="1">
      <c r="A44" s="22">
        <v>2</v>
      </c>
      <c r="B44" s="157"/>
      <c r="C44" s="65" t="s">
        <v>197</v>
      </c>
      <c r="D44" s="66" t="s">
        <v>218</v>
      </c>
      <c r="E44" s="67"/>
      <c r="F44" s="68" t="s">
        <v>219</v>
      </c>
      <c r="G44" s="68" t="s">
        <v>220</v>
      </c>
      <c r="H44" s="68"/>
      <c r="I44" s="68" t="s">
        <v>221</v>
      </c>
      <c r="J44" s="68" t="s">
        <v>222</v>
      </c>
      <c r="K44" s="68"/>
      <c r="L44" s="68" t="s">
        <v>223</v>
      </c>
      <c r="M44" s="68" t="s">
        <v>218</v>
      </c>
      <c r="N44" s="68"/>
      <c r="O44" s="65" t="s">
        <v>205</v>
      </c>
      <c r="P44" s="65" t="s">
        <v>222</v>
      </c>
      <c r="Q44" s="65"/>
      <c r="R44" s="65" t="s">
        <v>224</v>
      </c>
      <c r="S44" s="65" t="s">
        <v>225</v>
      </c>
      <c r="T44" s="65" t="s">
        <v>226</v>
      </c>
      <c r="U44" s="153" t="s">
        <v>38</v>
      </c>
      <c r="V44" s="50" t="s">
        <v>6</v>
      </c>
      <c r="W44" s="51" t="s">
        <v>39</v>
      </c>
      <c r="X44" s="52">
        <v>6.3</v>
      </c>
      <c r="Y44" s="89" t="s">
        <v>41</v>
      </c>
      <c r="Z44" s="89" t="s">
        <v>40</v>
      </c>
    </row>
    <row r="45" spans="1:30" ht="13.5" customHeight="1">
      <c r="A45" s="23" t="s">
        <v>7</v>
      </c>
      <c r="B45" s="158"/>
      <c r="C45" s="10" t="s">
        <v>22</v>
      </c>
      <c r="D45" s="11"/>
      <c r="E45" s="12">
        <v>110</v>
      </c>
      <c r="F45" s="10" t="s">
        <v>227</v>
      </c>
      <c r="G45" s="26"/>
      <c r="H45" s="26">
        <v>60</v>
      </c>
      <c r="I45" s="10" t="s">
        <v>228</v>
      </c>
      <c r="J45" s="13" t="s">
        <v>25</v>
      </c>
      <c r="K45" s="13">
        <v>40</v>
      </c>
      <c r="L45" s="10" t="s">
        <v>223</v>
      </c>
      <c r="M45" s="108" t="s">
        <v>229</v>
      </c>
      <c r="N45" s="13">
        <v>20</v>
      </c>
      <c r="O45" s="10" t="s">
        <v>205</v>
      </c>
      <c r="P45" s="10"/>
      <c r="Q45" s="10">
        <v>130</v>
      </c>
      <c r="R45" s="93" t="s">
        <v>230</v>
      </c>
      <c r="S45" s="94"/>
      <c r="T45" s="13">
        <v>10</v>
      </c>
      <c r="U45" s="154"/>
      <c r="V45" s="53">
        <f>X44*15+X46*5</f>
        <v>102</v>
      </c>
      <c r="W45" s="26" t="s">
        <v>44</v>
      </c>
      <c r="X45" s="54">
        <v>2.6</v>
      </c>
      <c r="Y45" s="89">
        <f>V47*9/V51*100</f>
        <v>30.342323651452279</v>
      </c>
      <c r="Z45" s="89">
        <f>V49*4/V51*100</f>
        <v>16.75311203319502</v>
      </c>
    </row>
    <row r="46" spans="1:30" ht="13.5" customHeight="1">
      <c r="A46" s="23">
        <v>20</v>
      </c>
      <c r="B46" s="158"/>
      <c r="C46" s="10"/>
      <c r="D46" s="13"/>
      <c r="E46" s="13"/>
      <c r="F46" s="10"/>
      <c r="G46" s="13"/>
      <c r="H46" s="13"/>
      <c r="I46" s="10" t="s">
        <v>231</v>
      </c>
      <c r="J46" s="13"/>
      <c r="K46" s="13">
        <v>10</v>
      </c>
      <c r="L46" s="10"/>
      <c r="M46" s="13"/>
      <c r="N46" s="13"/>
      <c r="O46" s="10"/>
      <c r="P46" s="10"/>
      <c r="Q46" s="10"/>
      <c r="R46" s="10" t="s">
        <v>20</v>
      </c>
      <c r="S46" s="20"/>
      <c r="T46" s="61">
        <v>5</v>
      </c>
      <c r="U46" s="154"/>
      <c r="V46" s="55" t="s">
        <v>8</v>
      </c>
      <c r="W46" s="26" t="s">
        <v>46</v>
      </c>
      <c r="X46" s="54">
        <v>1.5</v>
      </c>
      <c r="Y46" s="42"/>
      <c r="Z46" s="42"/>
    </row>
    <row r="47" spans="1:30" ht="13.5" customHeight="1">
      <c r="A47" s="23" t="s">
        <v>9</v>
      </c>
      <c r="B47" s="158"/>
      <c r="C47" s="17"/>
      <c r="D47" s="20"/>
      <c r="E47" s="12"/>
      <c r="F47" s="10"/>
      <c r="G47" s="13"/>
      <c r="H47" s="13"/>
      <c r="I47" s="10" t="s">
        <v>232</v>
      </c>
      <c r="J47" s="13"/>
      <c r="K47" s="13">
        <v>15</v>
      </c>
      <c r="L47" s="10"/>
      <c r="M47" s="13"/>
      <c r="N47" s="13"/>
      <c r="O47" s="10"/>
      <c r="P47" s="17"/>
      <c r="Q47" s="10"/>
      <c r="R47" s="10" t="s">
        <v>179</v>
      </c>
      <c r="S47" s="13"/>
      <c r="T47" s="13">
        <v>2</v>
      </c>
      <c r="U47" s="154"/>
      <c r="V47" s="53">
        <f>X45*5+X47*5</f>
        <v>26</v>
      </c>
      <c r="W47" s="26" t="s">
        <v>49</v>
      </c>
      <c r="X47" s="54">
        <v>2.6</v>
      </c>
      <c r="Y47" s="42"/>
      <c r="Z47" s="42"/>
    </row>
    <row r="48" spans="1:30" ht="13.5" customHeight="1">
      <c r="A48" s="151" t="s">
        <v>126</v>
      </c>
      <c r="B48" s="158"/>
      <c r="C48" s="17"/>
      <c r="D48" s="20"/>
      <c r="E48" s="12"/>
      <c r="F48" s="10"/>
      <c r="G48" s="17"/>
      <c r="H48" s="13"/>
      <c r="I48" s="10" t="s">
        <v>16</v>
      </c>
      <c r="J48" s="103"/>
      <c r="K48" s="13">
        <v>5</v>
      </c>
      <c r="L48" s="10"/>
      <c r="M48" s="13"/>
      <c r="N48" s="13"/>
      <c r="O48" s="10"/>
      <c r="P48" s="17"/>
      <c r="Q48" s="10"/>
      <c r="R48" s="10" t="s">
        <v>233</v>
      </c>
      <c r="S48" s="10"/>
      <c r="T48" s="13">
        <v>1</v>
      </c>
      <c r="U48" s="154"/>
      <c r="V48" s="55" t="s">
        <v>10</v>
      </c>
      <c r="W48" s="26" t="s">
        <v>52</v>
      </c>
      <c r="X48" s="54"/>
      <c r="Y48" s="42"/>
      <c r="Z48" s="42"/>
    </row>
    <row r="49" spans="1:26" ht="13.5" customHeight="1">
      <c r="A49" s="161"/>
      <c r="B49" s="159"/>
      <c r="C49" s="17"/>
      <c r="D49" s="20"/>
      <c r="E49" s="12"/>
      <c r="F49" s="10"/>
      <c r="G49" s="17"/>
      <c r="H49" s="13"/>
      <c r="I49" s="10"/>
      <c r="J49" s="106"/>
      <c r="K49" s="13"/>
      <c r="L49" s="24"/>
      <c r="M49" s="25"/>
      <c r="N49" s="26"/>
      <c r="O49" s="10"/>
      <c r="P49" s="17"/>
      <c r="Q49" s="10"/>
      <c r="R49" s="10"/>
      <c r="S49" s="17"/>
      <c r="T49" s="13"/>
      <c r="U49" s="154"/>
      <c r="V49" s="53">
        <f>X44*2+X45*7+X46</f>
        <v>32.299999999999997</v>
      </c>
      <c r="W49" s="56" t="s">
        <v>54</v>
      </c>
      <c r="X49" s="57"/>
      <c r="Y49" s="41"/>
      <c r="Z49" s="41"/>
    </row>
    <row r="50" spans="1:26" ht="13.5" customHeight="1">
      <c r="A50" s="18" t="s">
        <v>56</v>
      </c>
      <c r="B50" s="19"/>
      <c r="C50" s="17"/>
      <c r="D50" s="20"/>
      <c r="E50" s="12"/>
      <c r="F50" s="10"/>
      <c r="G50" s="17"/>
      <c r="H50" s="13"/>
      <c r="I50" s="10"/>
      <c r="J50" s="95"/>
      <c r="K50" s="13"/>
      <c r="L50" s="10"/>
      <c r="M50" s="95"/>
      <c r="N50" s="13"/>
      <c r="O50" s="10"/>
      <c r="P50" s="17"/>
      <c r="Q50" s="10"/>
      <c r="R50" s="10"/>
      <c r="S50" s="17"/>
      <c r="T50" s="13"/>
      <c r="U50" s="154"/>
      <c r="V50" s="55" t="s">
        <v>11</v>
      </c>
      <c r="W50" s="24"/>
      <c r="X50" s="54"/>
      <c r="Y50" s="90" t="s">
        <v>65</v>
      </c>
      <c r="Z50" s="90" t="s">
        <v>66</v>
      </c>
    </row>
    <row r="51" spans="1:26" ht="13.5" customHeight="1" thickBot="1">
      <c r="A51" s="29"/>
      <c r="B51" s="30"/>
      <c r="C51" s="34"/>
      <c r="D51" s="31"/>
      <c r="E51" s="36"/>
      <c r="F51" s="34"/>
      <c r="G51" s="31"/>
      <c r="H51" s="36"/>
      <c r="I51" s="34"/>
      <c r="J51" s="35"/>
      <c r="K51" s="34"/>
      <c r="L51" s="34"/>
      <c r="M51" s="35"/>
      <c r="N51" s="34"/>
      <c r="O51" s="34"/>
      <c r="P51" s="31"/>
      <c r="Q51" s="34"/>
      <c r="R51" s="34"/>
      <c r="S51" s="31"/>
      <c r="T51" s="36"/>
      <c r="U51" s="160"/>
      <c r="V51" s="62">
        <f>V45*4+V47*9+V49*4</f>
        <v>771.2</v>
      </c>
      <c r="W51" s="63"/>
      <c r="X51" s="64"/>
      <c r="Y51" s="91">
        <f>B51+E51+H51+K51+N51+Q51</f>
        <v>0</v>
      </c>
      <c r="Z51" s="91">
        <f>C51+F51+I51+L51+O51+R51</f>
        <v>0</v>
      </c>
    </row>
    <row r="52" spans="1:26" ht="21.75" customHeight="1">
      <c r="A52" s="156" t="s">
        <v>134</v>
      </c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</row>
  </sheetData>
  <mergeCells count="20">
    <mergeCell ref="B20:B25"/>
    <mergeCell ref="U20:U27"/>
    <mergeCell ref="A24:A25"/>
    <mergeCell ref="A1:X1"/>
    <mergeCell ref="B4:B9"/>
    <mergeCell ref="U4:U11"/>
    <mergeCell ref="A8:A9"/>
    <mergeCell ref="B12:B17"/>
    <mergeCell ref="U12:U19"/>
    <mergeCell ref="A16:A17"/>
    <mergeCell ref="A32:A33"/>
    <mergeCell ref="B36:B41"/>
    <mergeCell ref="U36:U43"/>
    <mergeCell ref="A40:A41"/>
    <mergeCell ref="A52:O52"/>
    <mergeCell ref="B44:B49"/>
    <mergeCell ref="U44:U51"/>
    <mergeCell ref="A48:A49"/>
    <mergeCell ref="B28:B33"/>
    <mergeCell ref="U28:U35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D44"/>
  <sheetViews>
    <sheetView topLeftCell="A7" zoomScaleNormal="100" workbookViewId="0">
      <selection activeCell="L21" sqref="L21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62" t="s">
        <v>191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Z1" s="3"/>
    </row>
    <row r="2" spans="1:30" s="2" customFormat="1" ht="13.5" customHeight="1" thickBot="1">
      <c r="A2" s="4" t="s">
        <v>31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32</v>
      </c>
      <c r="B3" s="44" t="s">
        <v>0</v>
      </c>
      <c r="C3" s="45" t="s">
        <v>1</v>
      </c>
      <c r="D3" s="46" t="s">
        <v>33</v>
      </c>
      <c r="E3" s="47" t="s">
        <v>34</v>
      </c>
      <c r="F3" s="45" t="s">
        <v>2</v>
      </c>
      <c r="G3" s="45" t="s">
        <v>33</v>
      </c>
      <c r="H3" s="45" t="s">
        <v>34</v>
      </c>
      <c r="I3" s="45" t="s">
        <v>3</v>
      </c>
      <c r="J3" s="45" t="s">
        <v>33</v>
      </c>
      <c r="K3" s="45" t="s">
        <v>34</v>
      </c>
      <c r="L3" s="45" t="s">
        <v>3</v>
      </c>
      <c r="M3" s="45" t="s">
        <v>33</v>
      </c>
      <c r="N3" s="45" t="s">
        <v>34</v>
      </c>
      <c r="O3" s="45" t="s">
        <v>3</v>
      </c>
      <c r="P3" s="45" t="s">
        <v>33</v>
      </c>
      <c r="Q3" s="45" t="s">
        <v>34</v>
      </c>
      <c r="R3" s="46" t="s">
        <v>4</v>
      </c>
      <c r="S3" s="45" t="s">
        <v>33</v>
      </c>
      <c r="T3" s="45" t="s">
        <v>34</v>
      </c>
      <c r="U3" s="45" t="s">
        <v>35</v>
      </c>
      <c r="V3" s="48" t="s">
        <v>5</v>
      </c>
      <c r="W3" s="45" t="s">
        <v>36</v>
      </c>
      <c r="X3" s="49" t="s">
        <v>37</v>
      </c>
      <c r="Y3" s="3"/>
    </row>
    <row r="4" spans="1:30" ht="13.5" customHeight="1">
      <c r="A4" s="22">
        <v>2</v>
      </c>
      <c r="B4" s="157"/>
      <c r="C4" s="65" t="s">
        <v>197</v>
      </c>
      <c r="D4" s="66" t="s">
        <v>218</v>
      </c>
      <c r="E4" s="67"/>
      <c r="F4" s="68" t="s">
        <v>199</v>
      </c>
      <c r="G4" s="68" t="s">
        <v>225</v>
      </c>
      <c r="H4" s="68"/>
      <c r="I4" s="68" t="s">
        <v>234</v>
      </c>
      <c r="J4" s="68" t="s">
        <v>235</v>
      </c>
      <c r="K4" s="68"/>
      <c r="L4" s="65" t="s">
        <v>203</v>
      </c>
      <c r="M4" s="65" t="s">
        <v>225</v>
      </c>
      <c r="N4" s="65"/>
      <c r="O4" s="68" t="s">
        <v>205</v>
      </c>
      <c r="P4" s="68" t="s">
        <v>222</v>
      </c>
      <c r="Q4" s="68"/>
      <c r="R4" s="65" t="s">
        <v>206</v>
      </c>
      <c r="S4" s="65" t="s">
        <v>225</v>
      </c>
      <c r="T4" s="65"/>
      <c r="U4" s="153" t="s">
        <v>38</v>
      </c>
      <c r="V4" s="50" t="s">
        <v>6</v>
      </c>
      <c r="W4" s="51" t="s">
        <v>39</v>
      </c>
      <c r="X4" s="52">
        <v>5.5</v>
      </c>
      <c r="AA4" s="2" t="s">
        <v>40</v>
      </c>
      <c r="AB4" s="2" t="s">
        <v>41</v>
      </c>
      <c r="AC4" s="2" t="s">
        <v>42</v>
      </c>
      <c r="AD4" s="2" t="s">
        <v>43</v>
      </c>
    </row>
    <row r="5" spans="1:30" ht="13.5" customHeight="1">
      <c r="A5" s="23" t="s">
        <v>7</v>
      </c>
      <c r="B5" s="158"/>
      <c r="C5" s="10" t="s">
        <v>22</v>
      </c>
      <c r="D5" s="11"/>
      <c r="E5" s="12">
        <v>110</v>
      </c>
      <c r="F5" s="10" t="s">
        <v>23</v>
      </c>
      <c r="G5" s="13"/>
      <c r="H5" s="13">
        <v>60</v>
      </c>
      <c r="I5" s="10" t="s">
        <v>234</v>
      </c>
      <c r="J5" s="13" t="s">
        <v>236</v>
      </c>
      <c r="K5" s="13">
        <v>30</v>
      </c>
      <c r="L5" s="10" t="s">
        <v>110</v>
      </c>
      <c r="M5" s="13"/>
      <c r="N5" s="13">
        <v>35</v>
      </c>
      <c r="O5" s="10" t="s">
        <v>205</v>
      </c>
      <c r="P5" s="10"/>
      <c r="Q5" s="10">
        <v>100</v>
      </c>
      <c r="R5" s="93" t="s">
        <v>237</v>
      </c>
      <c r="S5" s="94"/>
      <c r="T5" s="13">
        <v>30</v>
      </c>
      <c r="U5" s="154"/>
      <c r="V5" s="53">
        <f>X4*15+X6*5</f>
        <v>93</v>
      </c>
      <c r="W5" s="26" t="s">
        <v>44</v>
      </c>
      <c r="X5" s="54">
        <v>2.5</v>
      </c>
      <c r="Y5" s="3" t="s">
        <v>45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22</v>
      </c>
      <c r="B6" s="158"/>
      <c r="C6" s="10"/>
      <c r="D6" s="13"/>
      <c r="E6" s="13"/>
      <c r="F6" s="10" t="s">
        <v>238</v>
      </c>
      <c r="G6" s="13"/>
      <c r="H6" s="13">
        <v>10</v>
      </c>
      <c r="I6" s="10"/>
      <c r="J6" s="13" t="s">
        <v>239</v>
      </c>
      <c r="K6" s="13"/>
      <c r="L6" s="9" t="s">
        <v>240</v>
      </c>
      <c r="M6" s="13"/>
      <c r="N6" s="37">
        <v>5</v>
      </c>
      <c r="O6" s="10"/>
      <c r="P6" s="10"/>
      <c r="Q6" s="10"/>
      <c r="R6" s="10" t="s">
        <v>241</v>
      </c>
      <c r="S6" s="20"/>
      <c r="T6" s="61">
        <v>10</v>
      </c>
      <c r="U6" s="154"/>
      <c r="V6" s="55" t="s">
        <v>8</v>
      </c>
      <c r="W6" s="26" t="s">
        <v>46</v>
      </c>
      <c r="X6" s="54">
        <v>2.1</v>
      </c>
      <c r="Y6" s="14" t="s">
        <v>47</v>
      </c>
      <c r="Z6" s="3">
        <v>2</v>
      </c>
      <c r="AA6" s="15">
        <f>Z6*7</f>
        <v>14</v>
      </c>
      <c r="AB6" s="3">
        <f>Z6*5</f>
        <v>10</v>
      </c>
      <c r="AC6" s="3" t="s">
        <v>48</v>
      </c>
      <c r="AD6" s="16">
        <f>AA6*4+AB6*9</f>
        <v>146</v>
      </c>
    </row>
    <row r="7" spans="1:30" ht="13.5" customHeight="1">
      <c r="A7" s="23" t="s">
        <v>9</v>
      </c>
      <c r="B7" s="158"/>
      <c r="C7" s="10"/>
      <c r="D7" s="11"/>
      <c r="E7" s="61"/>
      <c r="F7" s="10"/>
      <c r="G7" s="13"/>
      <c r="H7" s="13"/>
      <c r="I7" s="10"/>
      <c r="J7" s="13"/>
      <c r="K7" s="13"/>
      <c r="L7" s="10" t="s">
        <v>26</v>
      </c>
      <c r="M7" s="13" t="s">
        <v>25</v>
      </c>
      <c r="N7" s="13">
        <v>15</v>
      </c>
      <c r="O7" s="10"/>
      <c r="P7" s="17"/>
      <c r="Q7" s="10"/>
      <c r="R7" s="10"/>
      <c r="S7" s="13"/>
      <c r="T7" s="13"/>
      <c r="U7" s="154"/>
      <c r="V7" s="53">
        <f>X5*5+X7*5</f>
        <v>25.5</v>
      </c>
      <c r="W7" s="26" t="s">
        <v>49</v>
      </c>
      <c r="X7" s="54">
        <v>2.6</v>
      </c>
      <c r="Y7" s="2" t="s">
        <v>50</v>
      </c>
      <c r="Z7" s="3">
        <v>1.8</v>
      </c>
      <c r="AA7" s="3">
        <f>Z7*1</f>
        <v>1.8</v>
      </c>
      <c r="AB7" s="3" t="s">
        <v>48</v>
      </c>
      <c r="AC7" s="3">
        <f>Z7*5</f>
        <v>9</v>
      </c>
      <c r="AD7" s="3">
        <f>AA7*4+AC7*4</f>
        <v>43.2</v>
      </c>
    </row>
    <row r="8" spans="1:30" ht="13.5" customHeight="1">
      <c r="A8" s="151" t="s">
        <v>51</v>
      </c>
      <c r="B8" s="158"/>
      <c r="C8" s="10"/>
      <c r="D8" s="11"/>
      <c r="E8" s="61"/>
      <c r="F8" s="10"/>
      <c r="G8" s="17"/>
      <c r="H8" s="13"/>
      <c r="I8" s="10"/>
      <c r="J8" s="13"/>
      <c r="K8" s="13"/>
      <c r="L8" s="10" t="s">
        <v>242</v>
      </c>
      <c r="M8" s="10"/>
      <c r="N8" s="61">
        <v>20</v>
      </c>
      <c r="O8" s="10"/>
      <c r="P8" s="17"/>
      <c r="Q8" s="10"/>
      <c r="R8" s="10"/>
      <c r="S8" s="88"/>
      <c r="T8" s="13"/>
      <c r="U8" s="154"/>
      <c r="V8" s="55" t="s">
        <v>10</v>
      </c>
      <c r="W8" s="26" t="s">
        <v>52</v>
      </c>
      <c r="X8" s="54"/>
      <c r="Y8" s="2" t="s">
        <v>53</v>
      </c>
      <c r="Z8" s="3">
        <v>2.5</v>
      </c>
      <c r="AA8" s="3"/>
      <c r="AB8" s="3">
        <f>Z8*5</f>
        <v>12.5</v>
      </c>
      <c r="AC8" s="3" t="s">
        <v>48</v>
      </c>
      <c r="AD8" s="3">
        <f>AB8*9</f>
        <v>112.5</v>
      </c>
    </row>
    <row r="9" spans="1:30" ht="13.5" customHeight="1">
      <c r="A9" s="161"/>
      <c r="B9" s="159"/>
      <c r="C9" s="10"/>
      <c r="D9" s="20"/>
      <c r="E9" s="61"/>
      <c r="F9" s="10"/>
      <c r="G9" s="17"/>
      <c r="H9" s="13"/>
      <c r="I9" s="24"/>
      <c r="J9" s="25"/>
      <c r="K9" s="26"/>
      <c r="L9" s="10" t="s">
        <v>243</v>
      </c>
      <c r="M9" s="20" t="s">
        <v>30</v>
      </c>
      <c r="N9" s="61">
        <v>5</v>
      </c>
      <c r="O9" s="10"/>
      <c r="P9" s="17"/>
      <c r="Q9" s="10"/>
      <c r="R9" s="10"/>
      <c r="S9" s="95"/>
      <c r="T9" s="13"/>
      <c r="U9" s="154"/>
      <c r="V9" s="53">
        <f>X4*2+X5*7+X6</f>
        <v>30.6</v>
      </c>
      <c r="W9" s="56" t="s">
        <v>54</v>
      </c>
      <c r="X9" s="57"/>
      <c r="Y9" s="2" t="s">
        <v>55</v>
      </c>
      <c r="Z9" s="3">
        <v>1</v>
      </c>
      <c r="AC9" s="2">
        <f>Z9*15</f>
        <v>15</v>
      </c>
    </row>
    <row r="10" spans="1:30" ht="13.5" customHeight="1">
      <c r="A10" s="18" t="s">
        <v>56</v>
      </c>
      <c r="B10" s="19"/>
      <c r="C10" s="17"/>
      <c r="D10" s="20"/>
      <c r="E10" s="12"/>
      <c r="F10" s="10"/>
      <c r="G10" s="17"/>
      <c r="H10" s="13"/>
      <c r="I10" s="10"/>
      <c r="J10" s="95"/>
      <c r="K10" s="10"/>
      <c r="L10" s="10"/>
      <c r="M10" s="103"/>
      <c r="N10" s="10"/>
      <c r="O10" s="10"/>
      <c r="P10" s="17"/>
      <c r="Q10" s="10"/>
      <c r="R10" s="10"/>
      <c r="S10" s="17"/>
      <c r="T10" s="13"/>
      <c r="U10" s="154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8"/>
      <c r="B11" s="79"/>
      <c r="C11" s="70"/>
      <c r="D11" s="71"/>
      <c r="E11" s="72"/>
      <c r="F11" s="73"/>
      <c r="G11" s="70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155"/>
      <c r="V11" s="58">
        <f>V5*4+V7*9+V9*4</f>
        <v>723.9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2</v>
      </c>
      <c r="B12" s="159"/>
      <c r="C12" s="65" t="s">
        <v>198</v>
      </c>
      <c r="D12" s="65" t="s">
        <v>218</v>
      </c>
      <c r="E12" s="65"/>
      <c r="F12" s="68" t="s">
        <v>200</v>
      </c>
      <c r="G12" s="68" t="s">
        <v>225</v>
      </c>
      <c r="H12" s="68"/>
      <c r="I12" s="68" t="s">
        <v>244</v>
      </c>
      <c r="J12" s="68" t="s">
        <v>245</v>
      </c>
      <c r="K12" s="68"/>
      <c r="L12" s="68" t="s">
        <v>246</v>
      </c>
      <c r="M12" s="69" t="s">
        <v>218</v>
      </c>
      <c r="N12" s="68"/>
      <c r="O12" s="65" t="s">
        <v>205</v>
      </c>
      <c r="P12" s="65" t="s">
        <v>222</v>
      </c>
      <c r="Q12" s="65"/>
      <c r="R12" s="65" t="s">
        <v>260</v>
      </c>
      <c r="S12" s="65" t="s">
        <v>225</v>
      </c>
      <c r="T12" s="65"/>
      <c r="U12" s="153" t="s">
        <v>38</v>
      </c>
      <c r="V12" s="50" t="s">
        <v>6</v>
      </c>
      <c r="W12" s="51" t="s">
        <v>39</v>
      </c>
      <c r="X12" s="52">
        <v>6.2</v>
      </c>
      <c r="AA12" s="2" t="s">
        <v>40</v>
      </c>
      <c r="AB12" s="2" t="s">
        <v>41</v>
      </c>
      <c r="AC12" s="2" t="s">
        <v>42</v>
      </c>
      <c r="AD12" s="2" t="s">
        <v>43</v>
      </c>
    </row>
    <row r="13" spans="1:30" ht="13.5" customHeight="1">
      <c r="A13" s="23" t="s">
        <v>7</v>
      </c>
      <c r="B13" s="152"/>
      <c r="C13" s="10" t="s">
        <v>22</v>
      </c>
      <c r="D13" s="13"/>
      <c r="E13" s="13">
        <v>90</v>
      </c>
      <c r="F13" s="10" t="s">
        <v>20</v>
      </c>
      <c r="G13" s="13"/>
      <c r="H13" s="13">
        <v>50</v>
      </c>
      <c r="I13" s="10" t="s">
        <v>247</v>
      </c>
      <c r="J13" s="13"/>
      <c r="K13" s="13">
        <v>30</v>
      </c>
      <c r="L13" s="10" t="s">
        <v>246</v>
      </c>
      <c r="M13" s="13" t="s">
        <v>229</v>
      </c>
      <c r="N13" s="13">
        <v>30</v>
      </c>
      <c r="O13" s="10" t="s">
        <v>205</v>
      </c>
      <c r="P13" s="87"/>
      <c r="Q13" s="10">
        <v>100</v>
      </c>
      <c r="R13" s="93" t="s">
        <v>261</v>
      </c>
      <c r="S13" s="105"/>
      <c r="T13" s="13">
        <v>10</v>
      </c>
      <c r="U13" s="154"/>
      <c r="V13" s="53">
        <f>X12*15+X14*5</f>
        <v>103</v>
      </c>
      <c r="W13" s="26" t="s">
        <v>44</v>
      </c>
      <c r="X13" s="54">
        <v>2.5</v>
      </c>
      <c r="Y13" s="3" t="s">
        <v>45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23</v>
      </c>
      <c r="B14" s="152"/>
      <c r="C14" s="10" t="s">
        <v>248</v>
      </c>
      <c r="D14" s="13"/>
      <c r="E14" s="13">
        <v>55</v>
      </c>
      <c r="F14" s="10" t="s">
        <v>18</v>
      </c>
      <c r="G14" s="13"/>
      <c r="H14" s="13">
        <v>20</v>
      </c>
      <c r="I14" s="10" t="s">
        <v>16</v>
      </c>
      <c r="J14" s="13"/>
      <c r="K14" s="13">
        <v>10</v>
      </c>
      <c r="L14" s="10"/>
      <c r="M14" s="106"/>
      <c r="N14" s="13"/>
      <c r="O14" s="10"/>
      <c r="P14" s="10"/>
      <c r="Q14" s="10"/>
      <c r="R14" s="10" t="s">
        <v>262</v>
      </c>
      <c r="S14" s="105"/>
      <c r="T14" s="13">
        <v>5</v>
      </c>
      <c r="U14" s="154"/>
      <c r="V14" s="55" t="s">
        <v>8</v>
      </c>
      <c r="W14" s="26" t="s">
        <v>46</v>
      </c>
      <c r="X14" s="54">
        <v>2</v>
      </c>
      <c r="Y14" s="14" t="s">
        <v>47</v>
      </c>
      <c r="Z14" s="3">
        <v>2</v>
      </c>
      <c r="AA14" s="15">
        <f>Z14*7</f>
        <v>14</v>
      </c>
      <c r="AB14" s="3">
        <f>Z14*5</f>
        <v>10</v>
      </c>
      <c r="AC14" s="3" t="s">
        <v>48</v>
      </c>
      <c r="AD14" s="16">
        <f>AA14*4+AB14*9</f>
        <v>146</v>
      </c>
    </row>
    <row r="15" spans="1:30" ht="13.5" customHeight="1">
      <c r="A15" s="23" t="s">
        <v>60</v>
      </c>
      <c r="B15" s="152"/>
      <c r="C15" s="17"/>
      <c r="D15" s="20"/>
      <c r="E15" s="12"/>
      <c r="F15" s="10" t="s">
        <v>16</v>
      </c>
      <c r="G15" s="13"/>
      <c r="H15" s="13">
        <v>5</v>
      </c>
      <c r="I15" s="10" t="s">
        <v>232</v>
      </c>
      <c r="J15" s="88"/>
      <c r="K15" s="13">
        <v>10</v>
      </c>
      <c r="L15" s="10"/>
      <c r="M15" s="106"/>
      <c r="N15" s="13"/>
      <c r="O15" s="10"/>
      <c r="P15" s="17"/>
      <c r="Q15" s="10"/>
      <c r="R15" s="10"/>
      <c r="S15" s="13"/>
      <c r="T15" s="13"/>
      <c r="U15" s="154"/>
      <c r="V15" s="53">
        <f>X13*5+X15*5</f>
        <v>25.5</v>
      </c>
      <c r="W15" s="26" t="s">
        <v>49</v>
      </c>
      <c r="X15" s="54">
        <v>2.6</v>
      </c>
      <c r="Y15" s="2" t="s">
        <v>50</v>
      </c>
      <c r="Z15" s="3">
        <v>1.6</v>
      </c>
      <c r="AA15" s="3">
        <f>Z15*1</f>
        <v>1.6</v>
      </c>
      <c r="AB15" s="3" t="s">
        <v>48</v>
      </c>
      <c r="AC15" s="3">
        <f>Z15*5</f>
        <v>8</v>
      </c>
      <c r="AD15" s="3">
        <f>AA15*4+AC15*4</f>
        <v>38.4</v>
      </c>
    </row>
    <row r="16" spans="1:30" ht="13.5" customHeight="1">
      <c r="A16" s="151" t="s">
        <v>61</v>
      </c>
      <c r="B16" s="152"/>
      <c r="C16" s="17"/>
      <c r="D16" s="20"/>
      <c r="E16" s="12"/>
      <c r="F16" s="10"/>
      <c r="G16" s="17"/>
      <c r="H16" s="13"/>
      <c r="I16" s="10" t="s">
        <v>26</v>
      </c>
      <c r="J16" s="13" t="s">
        <v>25</v>
      </c>
      <c r="K16" s="13">
        <v>5</v>
      </c>
      <c r="L16" s="10"/>
      <c r="M16" s="106"/>
      <c r="N16" s="13"/>
      <c r="O16" s="10"/>
      <c r="P16" s="17"/>
      <c r="Q16" s="10"/>
      <c r="R16" s="10"/>
      <c r="S16" s="106"/>
      <c r="T16" s="13"/>
      <c r="U16" s="154"/>
      <c r="V16" s="55" t="s">
        <v>10</v>
      </c>
      <c r="W16" s="26" t="s">
        <v>52</v>
      </c>
      <c r="X16" s="54"/>
      <c r="Y16" s="2" t="s">
        <v>53</v>
      </c>
      <c r="Z16" s="3">
        <v>2.5</v>
      </c>
      <c r="AA16" s="3"/>
      <c r="AB16" s="3">
        <f>Z16*5</f>
        <v>12.5</v>
      </c>
      <c r="AC16" s="3" t="s">
        <v>48</v>
      </c>
      <c r="AD16" s="3">
        <f>AB16*9</f>
        <v>112.5</v>
      </c>
    </row>
    <row r="17" spans="1:30" ht="13.5" customHeight="1">
      <c r="A17" s="151"/>
      <c r="B17" s="152"/>
      <c r="C17" s="17"/>
      <c r="D17" s="20"/>
      <c r="E17" s="12"/>
      <c r="F17" s="10"/>
      <c r="G17" s="17"/>
      <c r="H17" s="13"/>
      <c r="I17" s="10"/>
      <c r="J17" s="88"/>
      <c r="K17" s="13"/>
      <c r="L17" s="10"/>
      <c r="M17" s="106"/>
      <c r="N17" s="13"/>
      <c r="O17" s="10"/>
      <c r="P17" s="17"/>
      <c r="Q17" s="10"/>
      <c r="R17" s="10"/>
      <c r="S17" s="17"/>
      <c r="T17" s="13"/>
      <c r="U17" s="154"/>
      <c r="V17" s="53">
        <f>X12*2+X13*7+X14</f>
        <v>31.9</v>
      </c>
      <c r="W17" s="56" t="s">
        <v>54</v>
      </c>
      <c r="X17" s="57"/>
      <c r="Y17" s="2" t="s">
        <v>55</v>
      </c>
      <c r="Z17" s="3">
        <v>1</v>
      </c>
      <c r="AC17" s="2">
        <f>Z17*15</f>
        <v>15</v>
      </c>
    </row>
    <row r="18" spans="1:30" ht="13.5" customHeight="1">
      <c r="A18" s="18" t="s">
        <v>56</v>
      </c>
      <c r="B18" s="19"/>
      <c r="C18" s="17"/>
      <c r="D18" s="20"/>
      <c r="E18" s="12"/>
      <c r="F18" s="10"/>
      <c r="G18" s="17"/>
      <c r="H18" s="13"/>
      <c r="I18" s="10"/>
      <c r="J18" s="95"/>
      <c r="K18" s="10"/>
      <c r="L18" s="10"/>
      <c r="M18" s="109"/>
      <c r="N18" s="10"/>
      <c r="O18" s="10"/>
      <c r="P18" s="17"/>
      <c r="Q18" s="10"/>
      <c r="R18" s="10"/>
      <c r="S18" s="17"/>
      <c r="T18" s="13"/>
      <c r="U18" s="154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155"/>
      <c r="V19" s="58">
        <f>V13*4+V15*9+V17*4</f>
        <v>769.1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2</v>
      </c>
      <c r="B20" s="152"/>
      <c r="C20" s="65" t="s">
        <v>165</v>
      </c>
      <c r="D20" s="66" t="s">
        <v>164</v>
      </c>
      <c r="E20" s="67"/>
      <c r="F20" s="68" t="s">
        <v>166</v>
      </c>
      <c r="G20" s="68" t="s">
        <v>167</v>
      </c>
      <c r="H20" s="68"/>
      <c r="I20" s="68" t="s">
        <v>193</v>
      </c>
      <c r="J20" s="68" t="s">
        <v>194</v>
      </c>
      <c r="K20" s="68"/>
      <c r="L20" s="68" t="s">
        <v>263</v>
      </c>
      <c r="M20" s="68" t="s">
        <v>194</v>
      </c>
      <c r="N20" s="68"/>
      <c r="O20" s="68" t="s">
        <v>132</v>
      </c>
      <c r="P20" s="68" t="s">
        <v>59</v>
      </c>
      <c r="Q20" s="68"/>
      <c r="R20" s="65" t="s">
        <v>168</v>
      </c>
      <c r="S20" s="65" t="s">
        <v>58</v>
      </c>
      <c r="T20" s="65"/>
      <c r="U20" s="153" t="s">
        <v>38</v>
      </c>
      <c r="V20" s="50" t="s">
        <v>6</v>
      </c>
      <c r="W20" s="51" t="s">
        <v>39</v>
      </c>
      <c r="X20" s="52">
        <v>6.7</v>
      </c>
      <c r="AA20" s="2" t="s">
        <v>40</v>
      </c>
      <c r="AB20" s="2" t="s">
        <v>41</v>
      </c>
      <c r="AC20" s="2" t="s">
        <v>42</v>
      </c>
      <c r="AD20" s="2" t="s">
        <v>43</v>
      </c>
    </row>
    <row r="21" spans="1:30" ht="13.5" customHeight="1">
      <c r="A21" s="23" t="s">
        <v>62</v>
      </c>
      <c r="B21" s="152"/>
      <c r="C21" s="10" t="s">
        <v>29</v>
      </c>
      <c r="D21" s="107"/>
      <c r="E21" s="12">
        <v>165</v>
      </c>
      <c r="F21" s="10" t="s">
        <v>184</v>
      </c>
      <c r="G21" s="13"/>
      <c r="H21" s="13">
        <v>55</v>
      </c>
      <c r="I21" s="10" t="s">
        <v>193</v>
      </c>
      <c r="J21" s="13" t="s">
        <v>185</v>
      </c>
      <c r="K21" s="13">
        <v>40</v>
      </c>
      <c r="L21" s="10" t="s">
        <v>195</v>
      </c>
      <c r="M21" s="13"/>
      <c r="N21" s="13">
        <v>20</v>
      </c>
      <c r="O21" s="10" t="str">
        <f>O20</f>
        <v>深色蔬菜</v>
      </c>
      <c r="P21" s="10"/>
      <c r="Q21" s="10">
        <v>100</v>
      </c>
      <c r="R21" s="93" t="s">
        <v>181</v>
      </c>
      <c r="S21" s="106"/>
      <c r="T21" s="13">
        <v>10</v>
      </c>
      <c r="U21" s="154"/>
      <c r="V21" s="53">
        <f>X20*15+X22*5</f>
        <v>110.5</v>
      </c>
      <c r="W21" s="26" t="s">
        <v>44</v>
      </c>
      <c r="X21" s="54">
        <v>2.5</v>
      </c>
      <c r="Y21" s="3" t="s">
        <v>45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24</v>
      </c>
      <c r="B22" s="152"/>
      <c r="C22" s="10" t="s">
        <v>20</v>
      </c>
      <c r="D22" s="11"/>
      <c r="E22" s="61">
        <v>10</v>
      </c>
      <c r="F22" s="10"/>
      <c r="G22" s="13"/>
      <c r="H22" s="13"/>
      <c r="I22" s="10"/>
      <c r="J22" s="10"/>
      <c r="K22" s="13"/>
      <c r="L22" s="10" t="s">
        <v>196</v>
      </c>
      <c r="M22" s="13"/>
      <c r="N22" s="13">
        <v>10</v>
      </c>
      <c r="O22" s="10"/>
      <c r="P22" s="10"/>
      <c r="Q22" s="10"/>
      <c r="R22" s="10" t="s">
        <v>186</v>
      </c>
      <c r="S22" s="106"/>
      <c r="T22" s="13">
        <v>10</v>
      </c>
      <c r="U22" s="154"/>
      <c r="V22" s="55" t="s">
        <v>8</v>
      </c>
      <c r="W22" s="26" t="s">
        <v>46</v>
      </c>
      <c r="X22" s="54">
        <v>2</v>
      </c>
      <c r="Y22" s="14" t="s">
        <v>47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48</v>
      </c>
      <c r="AD22" s="16">
        <f>AA22*4+AB22*9</f>
        <v>160.60000000000002</v>
      </c>
    </row>
    <row r="23" spans="1:30" ht="13.5" customHeight="1">
      <c r="A23" s="23" t="s">
        <v>9</v>
      </c>
      <c r="B23" s="152"/>
      <c r="C23" s="10" t="s">
        <v>19</v>
      </c>
      <c r="D23" s="11"/>
      <c r="E23" s="61">
        <v>15</v>
      </c>
      <c r="F23" s="10"/>
      <c r="G23" s="13"/>
      <c r="H23" s="13"/>
      <c r="I23" s="10"/>
      <c r="J23" s="13"/>
      <c r="K23" s="13"/>
      <c r="L23" s="10"/>
      <c r="M23" s="13"/>
      <c r="N23" s="13"/>
      <c r="O23" s="10"/>
      <c r="P23" s="17"/>
      <c r="Q23" s="10"/>
      <c r="R23" s="10" t="s">
        <v>187</v>
      </c>
      <c r="S23" s="13"/>
      <c r="T23" s="13">
        <v>10</v>
      </c>
      <c r="U23" s="154"/>
      <c r="V23" s="53">
        <f>X21*5+X23*5</f>
        <v>25.5</v>
      </c>
      <c r="W23" s="26" t="s">
        <v>49</v>
      </c>
      <c r="X23" s="54">
        <v>2.6</v>
      </c>
      <c r="Y23" s="2" t="s">
        <v>50</v>
      </c>
      <c r="Z23" s="3">
        <v>1.6</v>
      </c>
      <c r="AA23" s="3">
        <f>Z23*1</f>
        <v>1.6</v>
      </c>
      <c r="AB23" s="3" t="s">
        <v>48</v>
      </c>
      <c r="AC23" s="3">
        <f>Z23*5</f>
        <v>8</v>
      </c>
      <c r="AD23" s="3">
        <f>AA23*4+AC23*4</f>
        <v>38.4</v>
      </c>
    </row>
    <row r="24" spans="1:30" ht="13.5" customHeight="1">
      <c r="A24" s="151" t="s">
        <v>63</v>
      </c>
      <c r="B24" s="152"/>
      <c r="C24" s="10" t="s">
        <v>18</v>
      </c>
      <c r="D24" s="20"/>
      <c r="E24" s="61">
        <v>10</v>
      </c>
      <c r="F24" s="10"/>
      <c r="G24" s="17"/>
      <c r="H24" s="13"/>
      <c r="I24" s="10"/>
      <c r="J24" s="103"/>
      <c r="K24" s="13"/>
      <c r="L24" s="10"/>
      <c r="M24" s="95"/>
      <c r="N24" s="13"/>
      <c r="O24" s="10"/>
      <c r="P24" s="17"/>
      <c r="Q24" s="10"/>
      <c r="R24" s="10"/>
      <c r="S24" s="88"/>
      <c r="T24" s="13"/>
      <c r="U24" s="154"/>
      <c r="V24" s="55" t="s">
        <v>10</v>
      </c>
      <c r="W24" s="26" t="s">
        <v>52</v>
      </c>
      <c r="X24" s="54"/>
      <c r="Y24" s="2" t="s">
        <v>53</v>
      </c>
      <c r="Z24" s="3">
        <v>2.5</v>
      </c>
      <c r="AA24" s="3"/>
      <c r="AB24" s="3">
        <f>Z24*5</f>
        <v>12.5</v>
      </c>
      <c r="AC24" s="3" t="s">
        <v>48</v>
      </c>
      <c r="AD24" s="3">
        <f>AB24*9</f>
        <v>112.5</v>
      </c>
    </row>
    <row r="25" spans="1:30" ht="13.5" customHeight="1">
      <c r="A25" s="151"/>
      <c r="B25" s="152"/>
      <c r="C25" s="10" t="s">
        <v>16</v>
      </c>
      <c r="D25" s="20"/>
      <c r="E25" s="61">
        <v>5</v>
      </c>
      <c r="F25" s="10"/>
      <c r="G25" s="17"/>
      <c r="H25" s="13"/>
      <c r="I25" s="10"/>
      <c r="J25" s="106"/>
      <c r="K25" s="13"/>
      <c r="L25" s="10"/>
      <c r="M25" s="95"/>
      <c r="N25" s="13"/>
      <c r="O25" s="10"/>
      <c r="P25" s="17"/>
      <c r="Q25" s="10"/>
      <c r="R25" s="10"/>
      <c r="S25" s="17"/>
      <c r="T25" s="13"/>
      <c r="U25" s="154"/>
      <c r="V25" s="53">
        <f>X20*2+X21*7+X22</f>
        <v>32.9</v>
      </c>
      <c r="W25" s="56" t="s">
        <v>54</v>
      </c>
      <c r="X25" s="57"/>
      <c r="Y25" s="2" t="s">
        <v>55</v>
      </c>
      <c r="AC25" s="2">
        <f>Z25*15</f>
        <v>0</v>
      </c>
    </row>
    <row r="26" spans="1:30" ht="13.5" customHeight="1">
      <c r="A26" s="18" t="s">
        <v>56</v>
      </c>
      <c r="B26" s="19"/>
      <c r="C26" s="17"/>
      <c r="D26" s="20"/>
      <c r="E26" s="12"/>
      <c r="F26" s="10"/>
      <c r="G26" s="17"/>
      <c r="H26" s="13"/>
      <c r="I26" s="10"/>
      <c r="J26" s="95"/>
      <c r="K26" s="10"/>
      <c r="L26" s="10"/>
      <c r="M26" s="95"/>
      <c r="N26" s="10"/>
      <c r="O26" s="10"/>
      <c r="P26" s="17"/>
      <c r="Q26" s="10"/>
      <c r="R26" s="10"/>
      <c r="S26" s="17"/>
      <c r="T26" s="13"/>
      <c r="U26" s="154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70"/>
      <c r="D27" s="112"/>
      <c r="E27" s="72"/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155"/>
      <c r="V27" s="58">
        <f>V21*4+V23*9+V25*4</f>
        <v>803.1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2</v>
      </c>
      <c r="B28" s="152"/>
      <c r="C28" s="68" t="s">
        <v>207</v>
      </c>
      <c r="D28" s="111" t="s">
        <v>218</v>
      </c>
      <c r="E28" s="113"/>
      <c r="F28" s="68" t="s">
        <v>250</v>
      </c>
      <c r="G28" s="68" t="s">
        <v>235</v>
      </c>
      <c r="H28" s="68"/>
      <c r="I28" s="65" t="s">
        <v>210</v>
      </c>
      <c r="J28" s="65" t="s">
        <v>225</v>
      </c>
      <c r="K28" s="65"/>
      <c r="L28" s="65" t="s">
        <v>251</v>
      </c>
      <c r="M28" s="65" t="s">
        <v>222</v>
      </c>
      <c r="N28" s="65"/>
      <c r="O28" s="65" t="s">
        <v>214</v>
      </c>
      <c r="P28" s="65" t="s">
        <v>222</v>
      </c>
      <c r="Q28" s="65"/>
      <c r="R28" s="65" t="s">
        <v>215</v>
      </c>
      <c r="S28" s="65" t="s">
        <v>225</v>
      </c>
      <c r="T28" s="65"/>
      <c r="U28" s="153" t="s">
        <v>38</v>
      </c>
      <c r="V28" s="50" t="s">
        <v>6</v>
      </c>
      <c r="W28" s="51" t="s">
        <v>39</v>
      </c>
      <c r="X28" s="52">
        <v>6.4</v>
      </c>
      <c r="Y28" s="89" t="s">
        <v>41</v>
      </c>
      <c r="Z28" s="89" t="s">
        <v>40</v>
      </c>
      <c r="AA28" s="2" t="s">
        <v>40</v>
      </c>
      <c r="AB28" s="2" t="s">
        <v>41</v>
      </c>
      <c r="AC28" s="2" t="s">
        <v>42</v>
      </c>
      <c r="AD28" s="2" t="s">
        <v>43</v>
      </c>
    </row>
    <row r="29" spans="1:30" ht="13.5" customHeight="1">
      <c r="A29" s="23" t="s">
        <v>7</v>
      </c>
      <c r="B29" s="152"/>
      <c r="C29" s="10" t="s">
        <v>22</v>
      </c>
      <c r="D29" s="13"/>
      <c r="E29" s="13">
        <v>70</v>
      </c>
      <c r="F29" s="10" t="s">
        <v>227</v>
      </c>
      <c r="G29" s="13"/>
      <c r="H29" s="13">
        <v>65</v>
      </c>
      <c r="I29" s="10" t="s">
        <v>24</v>
      </c>
      <c r="J29" s="13"/>
      <c r="K29" s="13">
        <v>30</v>
      </c>
      <c r="L29" s="10" t="s">
        <v>252</v>
      </c>
      <c r="M29" s="105" t="s">
        <v>236</v>
      </c>
      <c r="N29" s="13">
        <v>10</v>
      </c>
      <c r="O29" s="10" t="s">
        <v>214</v>
      </c>
      <c r="P29" s="10"/>
      <c r="Q29" s="10">
        <v>130</v>
      </c>
      <c r="R29" s="93" t="s">
        <v>253</v>
      </c>
      <c r="S29" s="94"/>
      <c r="T29" s="13">
        <v>30</v>
      </c>
      <c r="U29" s="154"/>
      <c r="V29" s="53">
        <f>X28*15+X30*5</f>
        <v>104.5</v>
      </c>
      <c r="W29" s="26" t="s">
        <v>44</v>
      </c>
      <c r="X29" s="54">
        <v>2.5</v>
      </c>
      <c r="Y29" s="89">
        <f>V31*9/V35*100</f>
        <v>30.401529636711285</v>
      </c>
      <c r="Z29" s="89">
        <f>V33*4/V35*100</f>
        <v>16.316124920331422</v>
      </c>
      <c r="AA29" s="3">
        <f>Z29*2</f>
        <v>32.632249840662844</v>
      </c>
      <c r="AB29" s="3"/>
      <c r="AC29" s="3">
        <f>Z29*15</f>
        <v>244.74187380497133</v>
      </c>
      <c r="AD29" s="3">
        <f>AA29*4+AC29*4</f>
        <v>1109.4964945825368</v>
      </c>
    </row>
    <row r="30" spans="1:30" ht="13.5" customHeight="1">
      <c r="A30" s="23">
        <v>25</v>
      </c>
      <c r="B30" s="152"/>
      <c r="C30" s="10" t="s">
        <v>254</v>
      </c>
      <c r="D30" s="88"/>
      <c r="E30" s="13">
        <v>40</v>
      </c>
      <c r="F30" s="10"/>
      <c r="G30" s="13"/>
      <c r="H30" s="13"/>
      <c r="I30" s="10" t="s">
        <v>16</v>
      </c>
      <c r="J30" s="13"/>
      <c r="K30" s="13">
        <v>8</v>
      </c>
      <c r="L30" s="87" t="s">
        <v>19</v>
      </c>
      <c r="M30" s="20"/>
      <c r="N30" s="61">
        <v>30</v>
      </c>
      <c r="O30" s="10"/>
      <c r="P30" s="10"/>
      <c r="Q30" s="10"/>
      <c r="R30" s="10" t="s">
        <v>241</v>
      </c>
      <c r="S30" s="20"/>
      <c r="T30" s="61">
        <v>10</v>
      </c>
      <c r="U30" s="154"/>
      <c r="V30" s="55" t="s">
        <v>8</v>
      </c>
      <c r="W30" s="26" t="s">
        <v>46</v>
      </c>
      <c r="X30" s="54">
        <v>1.7</v>
      </c>
      <c r="Y30" s="42"/>
      <c r="Z30" s="42"/>
      <c r="AA30" s="15">
        <f>Z30*7</f>
        <v>0</v>
      </c>
      <c r="AB30" s="3">
        <f>Z30*5</f>
        <v>0</v>
      </c>
      <c r="AC30" s="3" t="s">
        <v>48</v>
      </c>
      <c r="AD30" s="16">
        <f>AA30*4+AB30*9</f>
        <v>0</v>
      </c>
    </row>
    <row r="31" spans="1:30" ht="13.5" customHeight="1">
      <c r="A31" s="23" t="s">
        <v>9</v>
      </c>
      <c r="B31" s="152"/>
      <c r="C31" s="17"/>
      <c r="D31" s="20"/>
      <c r="E31" s="12"/>
      <c r="F31" s="10"/>
      <c r="G31" s="13"/>
      <c r="H31" s="13"/>
      <c r="I31" s="10" t="s">
        <v>20</v>
      </c>
      <c r="J31" s="106"/>
      <c r="K31" s="13">
        <v>10</v>
      </c>
      <c r="L31" s="10" t="s">
        <v>179</v>
      </c>
      <c r="M31" s="20"/>
      <c r="N31" s="61">
        <v>20</v>
      </c>
      <c r="O31" s="10"/>
      <c r="P31" s="17"/>
      <c r="Q31" s="10"/>
      <c r="R31" s="10"/>
      <c r="S31" s="13"/>
      <c r="T31" s="13"/>
      <c r="U31" s="154"/>
      <c r="V31" s="53">
        <f>X29*5+X31*5</f>
        <v>26.5</v>
      </c>
      <c r="W31" s="26" t="s">
        <v>49</v>
      </c>
      <c r="X31" s="54">
        <v>2.8</v>
      </c>
      <c r="Y31" s="42"/>
      <c r="Z31" s="42"/>
      <c r="AA31" s="3">
        <f>Z31*1</f>
        <v>0</v>
      </c>
      <c r="AB31" s="3" t="s">
        <v>48</v>
      </c>
      <c r="AC31" s="3">
        <f>Z31*5</f>
        <v>0</v>
      </c>
      <c r="AD31" s="3">
        <f>AA31*4+AC31*4</f>
        <v>0</v>
      </c>
    </row>
    <row r="32" spans="1:30" ht="13.5" customHeight="1">
      <c r="A32" s="151" t="s">
        <v>64</v>
      </c>
      <c r="B32" s="152"/>
      <c r="C32" s="17"/>
      <c r="D32" s="20"/>
      <c r="E32" s="12"/>
      <c r="F32" s="10"/>
      <c r="G32" s="17"/>
      <c r="H32" s="13"/>
      <c r="I32" s="10" t="s">
        <v>18</v>
      </c>
      <c r="J32" s="13"/>
      <c r="K32" s="13">
        <v>15</v>
      </c>
      <c r="L32" s="10" t="s">
        <v>16</v>
      </c>
      <c r="M32" s="13"/>
      <c r="N32" s="13">
        <v>10</v>
      </c>
      <c r="O32" s="10"/>
      <c r="P32" s="17"/>
      <c r="Q32" s="10"/>
      <c r="R32" s="10"/>
      <c r="S32" s="10"/>
      <c r="T32" s="13"/>
      <c r="U32" s="154"/>
      <c r="V32" s="55" t="s">
        <v>10</v>
      </c>
      <c r="W32" s="26" t="s">
        <v>52</v>
      </c>
      <c r="X32" s="54"/>
      <c r="Y32" s="42"/>
      <c r="Z32" s="42"/>
      <c r="AA32" s="3"/>
      <c r="AB32" s="3">
        <f>Z32*5</f>
        <v>0</v>
      </c>
      <c r="AC32" s="3" t="s">
        <v>48</v>
      </c>
      <c r="AD32" s="3">
        <f>AB32*9</f>
        <v>0</v>
      </c>
    </row>
    <row r="33" spans="1:30" ht="13.5" customHeight="1">
      <c r="A33" s="151"/>
      <c r="B33" s="152"/>
      <c r="C33" s="17"/>
      <c r="D33" s="20"/>
      <c r="E33" s="12"/>
      <c r="F33" s="10"/>
      <c r="G33" s="17"/>
      <c r="H33" s="13"/>
      <c r="I33" s="10"/>
      <c r="J33" s="109"/>
      <c r="K33" s="13"/>
      <c r="L33" s="10"/>
      <c r="M33" s="109"/>
      <c r="N33" s="13"/>
      <c r="O33" s="10"/>
      <c r="P33" s="17"/>
      <c r="Q33" s="10"/>
      <c r="R33" s="10"/>
      <c r="S33" s="17"/>
      <c r="T33" s="13"/>
      <c r="U33" s="154"/>
      <c r="V33" s="53">
        <f>X28*2+X29*7+X30</f>
        <v>32</v>
      </c>
      <c r="W33" s="56" t="s">
        <v>54</v>
      </c>
      <c r="X33" s="57"/>
      <c r="Y33" s="41"/>
      <c r="Z33" s="41"/>
      <c r="AC33" s="2">
        <f>Z33*15</f>
        <v>0</v>
      </c>
    </row>
    <row r="34" spans="1:30" ht="13.5" customHeight="1">
      <c r="A34" s="18" t="s">
        <v>56</v>
      </c>
      <c r="B34" s="19"/>
      <c r="C34" s="17"/>
      <c r="D34" s="20"/>
      <c r="E34" s="12"/>
      <c r="F34" s="10"/>
      <c r="G34" s="17"/>
      <c r="H34" s="13"/>
      <c r="I34" s="10"/>
      <c r="J34" s="109"/>
      <c r="K34" s="10"/>
      <c r="L34" s="10"/>
      <c r="M34" s="95"/>
      <c r="N34" s="10"/>
      <c r="O34" s="10"/>
      <c r="P34" s="17"/>
      <c r="Q34" s="10"/>
      <c r="R34" s="10"/>
      <c r="S34" s="17"/>
      <c r="T34" s="13"/>
      <c r="U34" s="154"/>
      <c r="V34" s="55" t="s">
        <v>11</v>
      </c>
      <c r="W34" s="24"/>
      <c r="X34" s="54"/>
      <c r="Y34" s="90" t="s">
        <v>65</v>
      </c>
      <c r="Z34" s="90" t="s">
        <v>66</v>
      </c>
      <c r="AA34" s="2">
        <f>SUM(AA29:AA33)</f>
        <v>32.632249840662844</v>
      </c>
      <c r="AB34" s="2">
        <f>SUM(AB29:AB33)</f>
        <v>0</v>
      </c>
      <c r="AC34" s="2">
        <f>SUM(AC29:AC33)</f>
        <v>244.74187380497133</v>
      </c>
      <c r="AD34" s="2">
        <f>AA34*4+AB34*9+AC34*4</f>
        <v>1109.4964945825368</v>
      </c>
    </row>
    <row r="35" spans="1:30" ht="13.5" customHeight="1">
      <c r="A35" s="27"/>
      <c r="B35" s="28"/>
      <c r="C35" s="17"/>
      <c r="D35" s="20"/>
      <c r="E35" s="12"/>
      <c r="F35" s="73"/>
      <c r="G35" s="70"/>
      <c r="H35" s="74"/>
      <c r="I35" s="73"/>
      <c r="J35" s="75"/>
      <c r="K35" s="73"/>
      <c r="L35" s="73"/>
      <c r="M35" s="75"/>
      <c r="N35" s="73"/>
      <c r="O35" s="73"/>
      <c r="P35" s="70"/>
      <c r="Q35" s="73"/>
      <c r="R35" s="73"/>
      <c r="S35" s="70"/>
      <c r="T35" s="74"/>
      <c r="U35" s="155"/>
      <c r="V35" s="58">
        <f>V29*4+V31*9+V33*4</f>
        <v>784.5</v>
      </c>
      <c r="W35" s="59"/>
      <c r="X35" s="60"/>
      <c r="Y35" s="91">
        <f>B35+E35+H35+K35+N35+Q35</f>
        <v>0</v>
      </c>
      <c r="Z35" s="91">
        <f>C35+F35+I35+L35+O35+R35</f>
        <v>0</v>
      </c>
      <c r="AA35" s="21">
        <f>AA34*4/AD34</f>
        <v>0.1176470588235294</v>
      </c>
      <c r="AB35" s="21">
        <f>AB34*9/AD34</f>
        <v>0</v>
      </c>
      <c r="AC35" s="21">
        <f>AC34*4/AD34</f>
        <v>0.88235294117647056</v>
      </c>
    </row>
    <row r="36" spans="1:30" ht="13.5" customHeight="1">
      <c r="A36" s="22">
        <v>2</v>
      </c>
      <c r="B36" s="157"/>
      <c r="C36" s="65" t="s">
        <v>197</v>
      </c>
      <c r="D36" s="66" t="s">
        <v>218</v>
      </c>
      <c r="E36" s="67"/>
      <c r="F36" s="68" t="s">
        <v>255</v>
      </c>
      <c r="G36" s="68" t="s">
        <v>222</v>
      </c>
      <c r="H36" s="68"/>
      <c r="I36" s="65" t="s">
        <v>211</v>
      </c>
      <c r="J36" s="65" t="s">
        <v>245</v>
      </c>
      <c r="K36" s="65"/>
      <c r="L36" s="68" t="s">
        <v>213</v>
      </c>
      <c r="M36" s="68" t="s">
        <v>222</v>
      </c>
      <c r="N36" s="68"/>
      <c r="O36" s="68" t="s">
        <v>205</v>
      </c>
      <c r="P36" s="65" t="s">
        <v>222</v>
      </c>
      <c r="Q36" s="65"/>
      <c r="R36" s="68" t="s">
        <v>216</v>
      </c>
      <c r="S36" s="68" t="s">
        <v>225</v>
      </c>
      <c r="T36" s="68"/>
      <c r="U36" s="153" t="s">
        <v>38</v>
      </c>
      <c r="V36" s="50" t="s">
        <v>6</v>
      </c>
      <c r="W36" s="51" t="s">
        <v>39</v>
      </c>
      <c r="X36" s="52">
        <v>5.5</v>
      </c>
      <c r="Y36" s="89" t="s">
        <v>41</v>
      </c>
      <c r="Z36" s="89" t="s">
        <v>40</v>
      </c>
    </row>
    <row r="37" spans="1:30" ht="13.5" customHeight="1">
      <c r="A37" s="23" t="s">
        <v>7</v>
      </c>
      <c r="B37" s="158"/>
      <c r="C37" s="10" t="s">
        <v>22</v>
      </c>
      <c r="D37" s="11"/>
      <c r="E37" s="12">
        <v>110</v>
      </c>
      <c r="F37" s="10" t="s">
        <v>256</v>
      </c>
      <c r="G37" s="13" t="s">
        <v>239</v>
      </c>
      <c r="H37" s="13">
        <v>55</v>
      </c>
      <c r="I37" s="10" t="s">
        <v>257</v>
      </c>
      <c r="J37" s="106"/>
      <c r="K37" s="13">
        <v>40</v>
      </c>
      <c r="L37" s="10" t="s">
        <v>258</v>
      </c>
      <c r="M37" s="88"/>
      <c r="N37" s="13">
        <v>30</v>
      </c>
      <c r="O37" s="10" t="s">
        <v>205</v>
      </c>
      <c r="P37" s="10"/>
      <c r="Q37" s="10">
        <v>100</v>
      </c>
      <c r="R37" s="10" t="s">
        <v>18</v>
      </c>
      <c r="S37" s="13"/>
      <c r="T37" s="13">
        <v>20</v>
      </c>
      <c r="U37" s="154"/>
      <c r="V37" s="53">
        <f>X36*15+X38*5</f>
        <v>93.5</v>
      </c>
      <c r="W37" s="26" t="s">
        <v>44</v>
      </c>
      <c r="X37" s="54">
        <v>2.5</v>
      </c>
      <c r="Y37" s="89">
        <f>V39*9/V43*100</f>
        <v>31.59851301115242</v>
      </c>
      <c r="Z37" s="89">
        <f>V41*4/V43*100</f>
        <v>16.907613933636238</v>
      </c>
    </row>
    <row r="38" spans="1:30" ht="13.5" customHeight="1">
      <c r="A38" s="23">
        <v>26</v>
      </c>
      <c r="B38" s="158"/>
      <c r="C38" s="10"/>
      <c r="D38" s="13"/>
      <c r="E38" s="13"/>
      <c r="F38" s="10" t="s">
        <v>18</v>
      </c>
      <c r="G38" s="13"/>
      <c r="H38" s="13">
        <v>20</v>
      </c>
      <c r="I38" s="10"/>
      <c r="J38" s="107"/>
      <c r="K38" s="13"/>
      <c r="L38" s="10" t="s">
        <v>16</v>
      </c>
      <c r="M38" s="13"/>
      <c r="N38" s="13">
        <v>5</v>
      </c>
      <c r="O38" s="10"/>
      <c r="P38" s="10"/>
      <c r="Q38" s="10"/>
      <c r="R38" s="10" t="s">
        <v>259</v>
      </c>
      <c r="S38" s="13"/>
      <c r="T38" s="13">
        <v>10</v>
      </c>
      <c r="U38" s="154"/>
      <c r="V38" s="55" t="s">
        <v>8</v>
      </c>
      <c r="W38" s="26" t="s">
        <v>46</v>
      </c>
      <c r="X38" s="54">
        <v>2.2000000000000002</v>
      </c>
      <c r="Y38" s="42"/>
      <c r="Z38" s="42"/>
    </row>
    <row r="39" spans="1:30" ht="13.5" customHeight="1">
      <c r="A39" s="23" t="s">
        <v>9</v>
      </c>
      <c r="B39" s="158"/>
      <c r="C39" s="10"/>
      <c r="D39" s="11"/>
      <c r="E39" s="61"/>
      <c r="F39" s="10" t="s">
        <v>16</v>
      </c>
      <c r="G39" s="95"/>
      <c r="H39" s="13">
        <v>10</v>
      </c>
      <c r="I39" s="10"/>
      <c r="J39" s="106"/>
      <c r="K39" s="13"/>
      <c r="L39" s="10" t="s">
        <v>20</v>
      </c>
      <c r="M39" s="92"/>
      <c r="N39" s="13">
        <v>10</v>
      </c>
      <c r="O39" s="10"/>
      <c r="P39" s="17"/>
      <c r="Q39" s="10"/>
      <c r="R39" s="10"/>
      <c r="S39" s="13"/>
      <c r="T39" s="13"/>
      <c r="U39" s="154"/>
      <c r="V39" s="53">
        <f>X37*5+X39*5</f>
        <v>25.5</v>
      </c>
      <c r="W39" s="26" t="s">
        <v>49</v>
      </c>
      <c r="X39" s="54">
        <v>2.6</v>
      </c>
      <c r="Y39" s="42"/>
      <c r="Z39" s="42"/>
    </row>
    <row r="40" spans="1:30" ht="13.5" customHeight="1">
      <c r="A40" s="151" t="s">
        <v>111</v>
      </c>
      <c r="B40" s="158"/>
      <c r="C40" s="10"/>
      <c r="D40" s="11"/>
      <c r="E40" s="61"/>
      <c r="F40" s="10"/>
      <c r="G40" s="17"/>
      <c r="H40" s="13"/>
      <c r="I40" s="10"/>
      <c r="J40" s="106"/>
      <c r="K40" s="13"/>
      <c r="L40" s="10" t="s">
        <v>18</v>
      </c>
      <c r="M40" s="88"/>
      <c r="N40" s="13">
        <v>15</v>
      </c>
      <c r="O40" s="10"/>
      <c r="P40" s="17"/>
      <c r="Q40" s="10"/>
      <c r="R40" s="10"/>
      <c r="S40" s="17"/>
      <c r="T40" s="13"/>
      <c r="U40" s="154"/>
      <c r="V40" s="55" t="s">
        <v>10</v>
      </c>
      <c r="W40" s="26" t="s">
        <v>52</v>
      </c>
      <c r="X40" s="54"/>
      <c r="Y40" s="42"/>
      <c r="Z40" s="42"/>
    </row>
    <row r="41" spans="1:30" ht="13.5" customHeight="1">
      <c r="A41" s="161"/>
      <c r="B41" s="159"/>
      <c r="C41" s="10"/>
      <c r="D41" s="20"/>
      <c r="E41" s="61"/>
      <c r="F41" s="10"/>
      <c r="G41" s="17"/>
      <c r="H41" s="13"/>
      <c r="I41" s="10"/>
      <c r="J41" s="106"/>
      <c r="K41" s="13"/>
      <c r="L41" s="24" t="s">
        <v>249</v>
      </c>
      <c r="M41" s="25"/>
      <c r="N41" s="26">
        <v>1</v>
      </c>
      <c r="O41" s="10"/>
      <c r="P41" s="17"/>
      <c r="Q41" s="10"/>
      <c r="R41" s="10"/>
      <c r="S41" s="17"/>
      <c r="T41" s="13"/>
      <c r="U41" s="154"/>
      <c r="V41" s="53">
        <f>X36*2+X37*7+X38</f>
        <v>30.7</v>
      </c>
      <c r="W41" s="56" t="s">
        <v>54</v>
      </c>
      <c r="X41" s="57"/>
      <c r="Y41" s="41"/>
      <c r="Z41" s="41"/>
    </row>
    <row r="42" spans="1:30" ht="13.5" customHeight="1">
      <c r="A42" s="18" t="s">
        <v>56</v>
      </c>
      <c r="B42" s="19"/>
      <c r="C42" s="10"/>
      <c r="D42" s="20"/>
      <c r="E42" s="61"/>
      <c r="F42" s="10"/>
      <c r="G42" s="17"/>
      <c r="H42" s="13"/>
      <c r="I42" s="10"/>
      <c r="J42" s="95"/>
      <c r="K42" s="13"/>
      <c r="L42" s="10"/>
      <c r="M42" s="95"/>
      <c r="N42" s="13"/>
      <c r="O42" s="10"/>
      <c r="P42" s="17"/>
      <c r="Q42" s="10"/>
      <c r="R42" s="10"/>
      <c r="S42" s="17"/>
      <c r="T42" s="13"/>
      <c r="U42" s="154"/>
      <c r="V42" s="55" t="s">
        <v>11</v>
      </c>
      <c r="W42" s="24"/>
      <c r="X42" s="54"/>
      <c r="Y42" s="90" t="s">
        <v>65</v>
      </c>
      <c r="Z42" s="90" t="s">
        <v>66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60"/>
      <c r="V43" s="53">
        <f>V37*4+V39*9+V41*4</f>
        <v>726.3</v>
      </c>
      <c r="W43" s="63"/>
      <c r="X43" s="64"/>
      <c r="Y43" s="91">
        <f>B43+E43+H43+K43+N43+Q43</f>
        <v>0</v>
      </c>
      <c r="Z43" s="91">
        <f>C43+F43+I43+L43+O43+R43</f>
        <v>0</v>
      </c>
    </row>
    <row r="44" spans="1:30" ht="21.75" customHeight="1">
      <c r="A44" s="156" t="s">
        <v>134</v>
      </c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V44" s="110"/>
    </row>
  </sheetData>
  <mergeCells count="17">
    <mergeCell ref="A24:A25"/>
    <mergeCell ref="B28:B33"/>
    <mergeCell ref="U28:U35"/>
    <mergeCell ref="A32:A33"/>
    <mergeCell ref="A44:O44"/>
    <mergeCell ref="B36:B41"/>
    <mergeCell ref="U36:U43"/>
    <mergeCell ref="A40:A41"/>
    <mergeCell ref="B20:B25"/>
    <mergeCell ref="U20:U27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菜單</vt:lpstr>
      <vt:lpstr>第1週明細</vt:lpstr>
      <vt:lpstr>第2週明細</vt:lpstr>
      <vt:lpstr>第1週明細!Print_Area</vt:lpstr>
      <vt:lpstr>第2週明細!Print_Area</vt:lpstr>
      <vt:lpstr>菜單!Print_Area</vt:lpstr>
    </vt:vector>
  </TitlesOfParts>
  <Company>TEST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金大立</dc:creator>
  <cp:lastModifiedBy>teacher</cp:lastModifiedBy>
  <cp:lastPrinted>2020-12-08T03:31:57Z</cp:lastPrinted>
  <dcterms:created xsi:type="dcterms:W3CDTF">2013-10-17T10:44:48Z</dcterms:created>
  <dcterms:modified xsi:type="dcterms:W3CDTF">2021-01-18T04:36:33Z</dcterms:modified>
</cp:coreProperties>
</file>