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9學年度午餐秘書\菜單\110年3月\"/>
    </mc:Choice>
  </mc:AlternateContent>
  <bookViews>
    <workbookView xWindow="0" yWindow="0" windowWidth="20490" windowHeight="7050"/>
  </bookViews>
  <sheets>
    <sheet name="109年3月菜單" sheetId="6" r:id="rId1"/>
    <sheet name="第一週明細" sheetId="2" r:id="rId2"/>
    <sheet name="第二週明細" sheetId="3" r:id="rId3"/>
    <sheet name="第三週明細" sheetId="4" r:id="rId4"/>
    <sheet name="第四周明細" sheetId="5" r:id="rId5"/>
    <sheet name="第五周明細 " sheetId="7" r:id="rId6"/>
  </sheets>
  <definedNames>
    <definedName name="_xlnm.Print_Area" localSheetId="0">'109年3月菜單'!$A$1:$T$53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'第五周明細 '!$A$1:$Z$44</definedName>
    <definedName name="_xlnm.Print_Area" localSheetId="4">第四周明細!$A$1:$Z$46</definedName>
  </definedNames>
  <calcPr calcId="181029"/>
</workbook>
</file>

<file path=xl/calcChain.xml><?xml version="1.0" encoding="utf-8"?>
<calcChain xmlns="http://schemas.openxmlformats.org/spreadsheetml/2006/main">
  <c r="P22" i="7" l="1"/>
  <c r="J29" i="2"/>
  <c r="D5" i="7" l="1"/>
  <c r="G5" i="7"/>
  <c r="J5" i="7"/>
  <c r="M5" i="7"/>
  <c r="P5" i="7"/>
  <c r="P6" i="7" s="1"/>
  <c r="S5" i="7"/>
  <c r="Y5" i="7"/>
  <c r="Y6" i="7"/>
  <c r="AC6" i="7"/>
  <c r="AE6" i="7"/>
  <c r="Y7" i="7"/>
  <c r="AC7" i="7"/>
  <c r="AF7" i="7" s="1"/>
  <c r="AD7" i="7"/>
  <c r="AD11" i="7"/>
  <c r="W8" i="7" s="1"/>
  <c r="D52" i="6" s="1"/>
  <c r="Y8" i="7"/>
  <c r="AC8" i="7"/>
  <c r="AF8" i="7" s="1"/>
  <c r="AE8" i="7"/>
  <c r="Y9" i="7"/>
  <c r="AD9" i="7"/>
  <c r="AF9" i="7"/>
  <c r="AE10" i="7"/>
  <c r="AE11" i="7" s="1"/>
  <c r="D13" i="7"/>
  <c r="G13" i="7"/>
  <c r="J13" i="7"/>
  <c r="M13" i="7"/>
  <c r="P13" i="7"/>
  <c r="P14" i="7" s="1"/>
  <c r="S13" i="7"/>
  <c r="Y13" i="7"/>
  <c r="Y14" i="7"/>
  <c r="AC14" i="7"/>
  <c r="AF14" i="7" s="1"/>
  <c r="AE14" i="7"/>
  <c r="Y15" i="7"/>
  <c r="AC15" i="7"/>
  <c r="AF15" i="7" s="1"/>
  <c r="AD15" i="7"/>
  <c r="Y16" i="7"/>
  <c r="AC16" i="7"/>
  <c r="AE16" i="7"/>
  <c r="AE19" i="7" s="1"/>
  <c r="W14" i="7" s="1"/>
  <c r="F53" i="6" s="1"/>
  <c r="Y17" i="7"/>
  <c r="AD17" i="7"/>
  <c r="AF17" i="7" s="1"/>
  <c r="AE18" i="7"/>
  <c r="D21" i="7"/>
  <c r="G21" i="7"/>
  <c r="J21" i="7"/>
  <c r="M21" i="7"/>
  <c r="P21" i="7"/>
  <c r="S21" i="7"/>
  <c r="Y21" i="7"/>
  <c r="Y22" i="7"/>
  <c r="AC22" i="7"/>
  <c r="AF22" i="7" s="1"/>
  <c r="AE22" i="7"/>
  <c r="Y23" i="7"/>
  <c r="AC23" i="7"/>
  <c r="AF23" i="7" s="1"/>
  <c r="AD23" i="7"/>
  <c r="Y24" i="7"/>
  <c r="AC24" i="7"/>
  <c r="AF24" i="7" s="1"/>
  <c r="AE24" i="7"/>
  <c r="Y25" i="7"/>
  <c r="AD25" i="7"/>
  <c r="AE26" i="7"/>
  <c r="D29" i="7"/>
  <c r="G29" i="7"/>
  <c r="J29" i="7"/>
  <c r="M29" i="7"/>
  <c r="P29" i="7"/>
  <c r="S29" i="7"/>
  <c r="Y29" i="7"/>
  <c r="Y30" i="7"/>
  <c r="AC30" i="7"/>
  <c r="AE30" i="7"/>
  <c r="AF30" i="7"/>
  <c r="Y31" i="7"/>
  <c r="AC31" i="7"/>
  <c r="AD31" i="7"/>
  <c r="Y32" i="7"/>
  <c r="AC32" i="7"/>
  <c r="AE32" i="7"/>
  <c r="Y33" i="7"/>
  <c r="AD33" i="7"/>
  <c r="AF33" i="7" s="1"/>
  <c r="AE34" i="7"/>
  <c r="D37" i="7"/>
  <c r="G37" i="7"/>
  <c r="J37" i="7"/>
  <c r="M37" i="7"/>
  <c r="P37" i="7"/>
  <c r="S37" i="7"/>
  <c r="Y37" i="7"/>
  <c r="Y38" i="7"/>
  <c r="AC38" i="7"/>
  <c r="AE38" i="7"/>
  <c r="AF38" i="7" s="1"/>
  <c r="Y39" i="7"/>
  <c r="AC39" i="7"/>
  <c r="AD39" i="7"/>
  <c r="AD43" i="7" s="1"/>
  <c r="Y40" i="7"/>
  <c r="AC40" i="7"/>
  <c r="AE40" i="7"/>
  <c r="Y41" i="7"/>
  <c r="AD41" i="7"/>
  <c r="AF41" i="7" s="1"/>
  <c r="AE42" i="7"/>
  <c r="D5" i="5"/>
  <c r="G5" i="5"/>
  <c r="J5" i="5"/>
  <c r="M5" i="5"/>
  <c r="P5" i="5"/>
  <c r="P6" i="5" s="1"/>
  <c r="S5" i="5"/>
  <c r="Y5" i="5"/>
  <c r="Y6" i="5"/>
  <c r="AC6" i="5"/>
  <c r="AF6" i="5"/>
  <c r="AE6" i="5"/>
  <c r="Y7" i="5"/>
  <c r="AC7" i="5"/>
  <c r="AF7" i="5"/>
  <c r="AD7" i="5"/>
  <c r="Y8" i="5"/>
  <c r="AC8" i="5"/>
  <c r="AF8" i="5"/>
  <c r="AE8" i="5"/>
  <c r="Y9" i="5"/>
  <c r="AD9" i="5"/>
  <c r="AF9" i="5"/>
  <c r="AE10" i="5"/>
  <c r="D13" i="5"/>
  <c r="G13" i="5"/>
  <c r="J13" i="5"/>
  <c r="M13" i="5"/>
  <c r="P13" i="5"/>
  <c r="P14" i="5" s="1"/>
  <c r="S13" i="5"/>
  <c r="Y13" i="5"/>
  <c r="Y14" i="5"/>
  <c r="AC14" i="5"/>
  <c r="AE14" i="5"/>
  <c r="Y15" i="5"/>
  <c r="AC15" i="5"/>
  <c r="AD15" i="5"/>
  <c r="Y16" i="5"/>
  <c r="AC16" i="5"/>
  <c r="AF16" i="5" s="1"/>
  <c r="AE16" i="5"/>
  <c r="Y17" i="5"/>
  <c r="AD17" i="5"/>
  <c r="AF17" i="5"/>
  <c r="AE18" i="5"/>
  <c r="D21" i="5"/>
  <c r="G21" i="5"/>
  <c r="J21" i="5"/>
  <c r="M21" i="5"/>
  <c r="P21" i="5"/>
  <c r="P22" i="5" s="1"/>
  <c r="S21" i="5"/>
  <c r="Y21" i="5"/>
  <c r="Y22" i="5"/>
  <c r="AC22" i="5"/>
  <c r="AE22" i="5"/>
  <c r="AF22" i="5"/>
  <c r="Y23" i="5"/>
  <c r="AC23" i="5"/>
  <c r="AD23" i="5"/>
  <c r="AD27" i="5" s="1"/>
  <c r="W24" i="5" s="1"/>
  <c r="L42" i="6" s="1"/>
  <c r="Y24" i="5"/>
  <c r="AC24" i="5"/>
  <c r="AE24" i="5"/>
  <c r="AF24" i="5" s="1"/>
  <c r="Y25" i="5"/>
  <c r="AD25" i="5"/>
  <c r="AF25" i="5"/>
  <c r="AE26" i="5"/>
  <c r="D29" i="5"/>
  <c r="G29" i="5"/>
  <c r="J29" i="5"/>
  <c r="M29" i="5"/>
  <c r="P29" i="5"/>
  <c r="P30" i="5" s="1"/>
  <c r="S29" i="5"/>
  <c r="Y29" i="5"/>
  <c r="Y30" i="5"/>
  <c r="AC30" i="5"/>
  <c r="AF30" i="5" s="1"/>
  <c r="AE30" i="5"/>
  <c r="Y31" i="5"/>
  <c r="AC31" i="5"/>
  <c r="AD31" i="5"/>
  <c r="AD35" i="5" s="1"/>
  <c r="Y32" i="5"/>
  <c r="AC32" i="5"/>
  <c r="AE32" i="5"/>
  <c r="AF32" i="5" s="1"/>
  <c r="Y33" i="5"/>
  <c r="AD33" i="5"/>
  <c r="AF33" i="5" s="1"/>
  <c r="AE34" i="5"/>
  <c r="D37" i="5"/>
  <c r="G37" i="5"/>
  <c r="J37" i="5"/>
  <c r="M37" i="5"/>
  <c r="P37" i="5"/>
  <c r="P38" i="5" s="1"/>
  <c r="S37" i="5"/>
  <c r="Y37" i="5"/>
  <c r="Y38" i="5"/>
  <c r="AC38" i="5"/>
  <c r="AE38" i="5"/>
  <c r="AF38" i="5" s="1"/>
  <c r="Y39" i="5"/>
  <c r="W42" i="5" s="1"/>
  <c r="T43" i="6" s="1"/>
  <c r="AC39" i="5"/>
  <c r="AD39" i="5"/>
  <c r="Y40" i="5"/>
  <c r="AC40" i="5"/>
  <c r="AC43" i="5" s="1"/>
  <c r="AE40" i="5"/>
  <c r="Y41" i="5"/>
  <c r="AD41" i="5"/>
  <c r="AF41" i="5" s="1"/>
  <c r="AE42" i="5"/>
  <c r="D5" i="4"/>
  <c r="G5" i="4"/>
  <c r="J5" i="4"/>
  <c r="M5" i="4"/>
  <c r="P5" i="4"/>
  <c r="P6" i="4" s="1"/>
  <c r="S5" i="4"/>
  <c r="Y5" i="4"/>
  <c r="Y6" i="4"/>
  <c r="AC6" i="4"/>
  <c r="AE6" i="4"/>
  <c r="Y7" i="4"/>
  <c r="AC7" i="4"/>
  <c r="AF7" i="4" s="1"/>
  <c r="AD7" i="4"/>
  <c r="Y8" i="4"/>
  <c r="AC8" i="4"/>
  <c r="AF8" i="4"/>
  <c r="AE8" i="4"/>
  <c r="Y9" i="4"/>
  <c r="AD9" i="4"/>
  <c r="AE10" i="4"/>
  <c r="D13" i="4"/>
  <c r="G13" i="4"/>
  <c r="J13" i="4"/>
  <c r="M13" i="4"/>
  <c r="P13" i="4"/>
  <c r="P14" i="4" s="1"/>
  <c r="S13" i="4"/>
  <c r="Y13" i="4"/>
  <c r="Y14" i="4"/>
  <c r="AC14" i="4"/>
  <c r="AE14" i="4"/>
  <c r="Y15" i="4"/>
  <c r="AC15" i="4"/>
  <c r="AF15" i="4" s="1"/>
  <c r="AD15" i="4"/>
  <c r="Y16" i="4"/>
  <c r="AC16" i="4"/>
  <c r="AF16" i="4"/>
  <c r="AE16" i="4"/>
  <c r="Y17" i="4"/>
  <c r="AD17" i="4"/>
  <c r="AF17" i="4"/>
  <c r="AE18" i="4"/>
  <c r="D21" i="4"/>
  <c r="G21" i="4"/>
  <c r="J21" i="4"/>
  <c r="M21" i="4"/>
  <c r="P21" i="4"/>
  <c r="P22" i="4" s="1"/>
  <c r="S21" i="4"/>
  <c r="Y21" i="4"/>
  <c r="Y22" i="4"/>
  <c r="AC22" i="4"/>
  <c r="AE22" i="4"/>
  <c r="AF22" i="4" s="1"/>
  <c r="AE27" i="4"/>
  <c r="Y23" i="4"/>
  <c r="AC23" i="4"/>
  <c r="AD23" i="4"/>
  <c r="AF23" i="4" s="1"/>
  <c r="Y24" i="4"/>
  <c r="AC24" i="4"/>
  <c r="AF24" i="4" s="1"/>
  <c r="AE24" i="4"/>
  <c r="Y25" i="4"/>
  <c r="AD25" i="4"/>
  <c r="AF25" i="4" s="1"/>
  <c r="AE26" i="4"/>
  <c r="D29" i="4"/>
  <c r="G29" i="4"/>
  <c r="J29" i="4"/>
  <c r="M29" i="4"/>
  <c r="P29" i="4"/>
  <c r="P30" i="4" s="1"/>
  <c r="S29" i="4"/>
  <c r="Y29" i="4"/>
  <c r="Y30" i="4"/>
  <c r="AC30" i="4"/>
  <c r="AE30" i="4"/>
  <c r="AF30" i="4" s="1"/>
  <c r="Y31" i="4"/>
  <c r="AC31" i="4"/>
  <c r="AD31" i="4"/>
  <c r="Y32" i="4"/>
  <c r="AC32" i="4"/>
  <c r="AE32" i="4"/>
  <c r="Y33" i="4"/>
  <c r="AD33" i="4"/>
  <c r="AF33" i="4" s="1"/>
  <c r="AE34" i="4"/>
  <c r="D37" i="4"/>
  <c r="G37" i="4"/>
  <c r="J37" i="4"/>
  <c r="M37" i="4"/>
  <c r="P37" i="4"/>
  <c r="P38" i="4" s="1"/>
  <c r="S37" i="4"/>
  <c r="Y37" i="4"/>
  <c r="Y38" i="4"/>
  <c r="W40" i="4"/>
  <c r="T32" i="6" s="1"/>
  <c r="AC38" i="4"/>
  <c r="AE38" i="4"/>
  <c r="Y39" i="4"/>
  <c r="AC39" i="4"/>
  <c r="AD39" i="4"/>
  <c r="Y40" i="4"/>
  <c r="AC40" i="4"/>
  <c r="AE40" i="4"/>
  <c r="Y41" i="4"/>
  <c r="AD41" i="4"/>
  <c r="AF41" i="4" s="1"/>
  <c r="AE42" i="4"/>
  <c r="D5" i="3"/>
  <c r="G5" i="3"/>
  <c r="J5" i="3"/>
  <c r="M5" i="3"/>
  <c r="P5" i="3"/>
  <c r="P6" i="3" s="1"/>
  <c r="S5" i="3"/>
  <c r="Y5" i="3"/>
  <c r="Y6" i="3"/>
  <c r="AC6" i="3"/>
  <c r="AE6" i="3"/>
  <c r="AF6" i="3" s="1"/>
  <c r="AC7" i="3"/>
  <c r="AF7" i="3" s="1"/>
  <c r="AD7" i="3"/>
  <c r="AD11" i="3" s="1"/>
  <c r="W8" i="3" s="1"/>
  <c r="D22" i="6" s="1"/>
  <c r="Y8" i="3"/>
  <c r="AC8" i="3"/>
  <c r="AF8" i="3" s="1"/>
  <c r="AE8" i="3"/>
  <c r="Y9" i="3"/>
  <c r="AD9" i="3"/>
  <c r="AF9" i="3"/>
  <c r="AE10" i="3"/>
  <c r="D13" i="3"/>
  <c r="G13" i="3"/>
  <c r="J13" i="3"/>
  <c r="M13" i="3"/>
  <c r="P13" i="3"/>
  <c r="P14" i="3" s="1"/>
  <c r="S13" i="3"/>
  <c r="Y13" i="3"/>
  <c r="Y14" i="3"/>
  <c r="AC14" i="3"/>
  <c r="AE14" i="3"/>
  <c r="Y15" i="3"/>
  <c r="AC15" i="3"/>
  <c r="AD15" i="3"/>
  <c r="AD19" i="3" s="1"/>
  <c r="Y16" i="3"/>
  <c r="AC16" i="3"/>
  <c r="AF16" i="3" s="1"/>
  <c r="AE16" i="3"/>
  <c r="Y17" i="3"/>
  <c r="AD17" i="3"/>
  <c r="AF17" i="3" s="1"/>
  <c r="AE18" i="3"/>
  <c r="D21" i="3"/>
  <c r="G21" i="3"/>
  <c r="J21" i="3"/>
  <c r="M21" i="3"/>
  <c r="P21" i="3"/>
  <c r="P22" i="3" s="1"/>
  <c r="S21" i="3"/>
  <c r="Y21" i="3"/>
  <c r="Y22" i="3"/>
  <c r="AC22" i="3"/>
  <c r="AE22" i="3"/>
  <c r="Y23" i="3"/>
  <c r="AC23" i="3"/>
  <c r="AF23" i="3" s="1"/>
  <c r="AD23" i="3"/>
  <c r="AD27" i="3" s="1"/>
  <c r="Y24" i="3"/>
  <c r="AC24" i="3"/>
  <c r="AE24" i="3"/>
  <c r="Y25" i="3"/>
  <c r="AD25" i="3"/>
  <c r="AF25" i="3"/>
  <c r="AE26" i="3"/>
  <c r="D29" i="3"/>
  <c r="G29" i="3"/>
  <c r="J29" i="3"/>
  <c r="M29" i="3"/>
  <c r="P29" i="3"/>
  <c r="P30" i="3" s="1"/>
  <c r="S29" i="3"/>
  <c r="Y29" i="3"/>
  <c r="Y30" i="3"/>
  <c r="AC30" i="3"/>
  <c r="AE30" i="3"/>
  <c r="Y31" i="3"/>
  <c r="AC31" i="3"/>
  <c r="AF31" i="3" s="1"/>
  <c r="AD31" i="3"/>
  <c r="Y32" i="3"/>
  <c r="AC32" i="3"/>
  <c r="AF32" i="3" s="1"/>
  <c r="AE32" i="3"/>
  <c r="Y33" i="3"/>
  <c r="AD33" i="3"/>
  <c r="AE34" i="3"/>
  <c r="D37" i="3"/>
  <c r="G37" i="3"/>
  <c r="J37" i="3"/>
  <c r="M37" i="3"/>
  <c r="P37" i="3"/>
  <c r="P38" i="3" s="1"/>
  <c r="S37" i="3"/>
  <c r="Y37" i="3"/>
  <c r="Y38" i="3"/>
  <c r="AC38" i="3"/>
  <c r="AE38" i="3"/>
  <c r="AE43" i="3" s="1"/>
  <c r="W38" i="3" s="1"/>
  <c r="R23" i="6" s="1"/>
  <c r="Y39" i="3"/>
  <c r="AC39" i="3"/>
  <c r="AD39" i="3"/>
  <c r="Y40" i="3"/>
  <c r="W40" i="3" s="1"/>
  <c r="T22" i="6" s="1"/>
  <c r="AC40" i="3"/>
  <c r="AE40" i="3"/>
  <c r="Y41" i="3"/>
  <c r="AD41" i="3"/>
  <c r="AF41" i="3" s="1"/>
  <c r="AE42" i="3"/>
  <c r="Y5" i="2"/>
  <c r="Y6" i="2"/>
  <c r="AC6" i="2"/>
  <c r="AE6" i="2"/>
  <c r="Y7" i="2"/>
  <c r="AC7" i="2"/>
  <c r="AF7" i="2" s="1"/>
  <c r="AD7" i="2"/>
  <c r="Y8" i="2"/>
  <c r="AC8" i="2"/>
  <c r="AF8" i="2" s="1"/>
  <c r="AE8" i="2"/>
  <c r="Y9" i="2"/>
  <c r="AD9" i="2"/>
  <c r="AD11" i="2" s="1"/>
  <c r="AE10" i="2"/>
  <c r="D13" i="2"/>
  <c r="G13" i="2"/>
  <c r="J13" i="2"/>
  <c r="M13" i="2"/>
  <c r="P13" i="2"/>
  <c r="P14" i="2" s="1"/>
  <c r="S13" i="2"/>
  <c r="Y13" i="2"/>
  <c r="Y14" i="2"/>
  <c r="AC14" i="2"/>
  <c r="AE14" i="2"/>
  <c r="AE19" i="2" s="1"/>
  <c r="W14" i="2" s="1"/>
  <c r="F13" i="6" s="1"/>
  <c r="AF14" i="2"/>
  <c r="Y15" i="2"/>
  <c r="AC15" i="2"/>
  <c r="AD15" i="2"/>
  <c r="AD19" i="2"/>
  <c r="Y16" i="2"/>
  <c r="AC16" i="2"/>
  <c r="AE16" i="2"/>
  <c r="Y17" i="2"/>
  <c r="AD17" i="2"/>
  <c r="AF17" i="2" s="1"/>
  <c r="AE18" i="2"/>
  <c r="D21" i="2"/>
  <c r="G21" i="2"/>
  <c r="J21" i="2"/>
  <c r="M21" i="2"/>
  <c r="P21" i="2"/>
  <c r="P22" i="2" s="1"/>
  <c r="S21" i="2"/>
  <c r="Y21" i="2"/>
  <c r="Y22" i="2"/>
  <c r="AC22" i="2"/>
  <c r="AC27" i="2" s="1"/>
  <c r="AF27" i="2" s="1"/>
  <c r="AC28" i="2" s="1"/>
  <c r="AE22" i="2"/>
  <c r="Y23" i="2"/>
  <c r="AC23" i="2"/>
  <c r="AD23" i="2"/>
  <c r="AD27" i="2"/>
  <c r="W24" i="2" s="1"/>
  <c r="L12" i="6" s="1"/>
  <c r="Y24" i="2"/>
  <c r="AC24" i="2"/>
  <c r="AE24" i="2"/>
  <c r="AF24" i="2" s="1"/>
  <c r="Y25" i="2"/>
  <c r="AD25" i="2"/>
  <c r="AF25" i="2"/>
  <c r="AE26" i="2"/>
  <c r="D29" i="2"/>
  <c r="G29" i="2"/>
  <c r="M29" i="2"/>
  <c r="P29" i="2"/>
  <c r="P30" i="2" s="1"/>
  <c r="S29" i="2"/>
  <c r="Y29" i="2"/>
  <c r="Y30" i="2"/>
  <c r="AC30" i="2"/>
  <c r="AE30" i="2"/>
  <c r="Y31" i="2"/>
  <c r="AC31" i="2"/>
  <c r="AD31" i="2"/>
  <c r="Y32" i="2"/>
  <c r="AC32" i="2"/>
  <c r="AE32" i="2"/>
  <c r="AF32" i="2" s="1"/>
  <c r="Y33" i="2"/>
  <c r="AD33" i="2"/>
  <c r="AF33" i="2"/>
  <c r="AE34" i="2"/>
  <c r="D37" i="2"/>
  <c r="G37" i="2"/>
  <c r="J37" i="2"/>
  <c r="M37" i="2"/>
  <c r="P37" i="2"/>
  <c r="P38" i="2" s="1"/>
  <c r="S37" i="2"/>
  <c r="Y37" i="2"/>
  <c r="Y38" i="2"/>
  <c r="AC38" i="2"/>
  <c r="AE38" i="2"/>
  <c r="Y39" i="2"/>
  <c r="AC39" i="2"/>
  <c r="AD39" i="2"/>
  <c r="Y40" i="2"/>
  <c r="W40" i="2"/>
  <c r="T12" i="6" s="1"/>
  <c r="AC40" i="2"/>
  <c r="AF40" i="2" s="1"/>
  <c r="AE40" i="2"/>
  <c r="Y41" i="2"/>
  <c r="AD41" i="2"/>
  <c r="AF41" i="2"/>
  <c r="AE42" i="2"/>
  <c r="H12" i="6"/>
  <c r="D21" i="6"/>
  <c r="H22" i="6"/>
  <c r="H32" i="6"/>
  <c r="T33" i="6"/>
  <c r="H42" i="6"/>
  <c r="H52" i="6"/>
  <c r="AD19" i="7"/>
  <c r="AE27" i="7"/>
  <c r="W22" i="7"/>
  <c r="J53" i="6" s="1"/>
  <c r="AC27" i="5"/>
  <c r="W26" i="5"/>
  <c r="L43" i="6" s="1"/>
  <c r="AC43" i="7"/>
  <c r="AF39" i="5"/>
  <c r="AC43" i="4"/>
  <c r="AF31" i="4"/>
  <c r="AE19" i="4"/>
  <c r="AF24" i="3"/>
  <c r="W24" i="3"/>
  <c r="L22" i="6" s="1"/>
  <c r="AC19" i="3"/>
  <c r="AC11" i="3"/>
  <c r="AC43" i="2"/>
  <c r="AE19" i="5"/>
  <c r="W14" i="5" s="1"/>
  <c r="F43" i="6" s="1"/>
  <c r="AD19" i="5"/>
  <c r="AE11" i="5"/>
  <c r="W6" i="5" s="1"/>
  <c r="B43" i="6"/>
  <c r="AC11" i="5"/>
  <c r="W10" i="5" s="1"/>
  <c r="D43" i="6" s="1"/>
  <c r="AF14" i="4"/>
  <c r="AF9" i="4"/>
  <c r="W22" i="4"/>
  <c r="J33" i="6" s="1"/>
  <c r="AC19" i="2"/>
  <c r="W18" i="2" s="1"/>
  <c r="H13" i="6" s="1"/>
  <c r="AE27" i="2"/>
  <c r="W22" i="2" s="1"/>
  <c r="AF15" i="2"/>
  <c r="AE11" i="2"/>
  <c r="AF6" i="4"/>
  <c r="AD11" i="5"/>
  <c r="W8" i="5" s="1"/>
  <c r="AE35" i="7"/>
  <c r="AF31" i="7"/>
  <c r="W40" i="7"/>
  <c r="T52" i="6"/>
  <c r="AF32" i="7"/>
  <c r="W6" i="2"/>
  <c r="W30" i="7" l="1"/>
  <c r="AF6" i="2"/>
  <c r="AC11" i="2"/>
  <c r="AD43" i="2"/>
  <c r="AF39" i="2"/>
  <c r="AD35" i="2"/>
  <c r="W32" i="2" s="1"/>
  <c r="P12" i="6" s="1"/>
  <c r="AF31" i="2"/>
  <c r="AE43" i="2"/>
  <c r="AF38" i="2"/>
  <c r="AE35" i="2"/>
  <c r="W30" i="2" s="1"/>
  <c r="N13" i="6" s="1"/>
  <c r="W8" i="2"/>
  <c r="AF33" i="3"/>
  <c r="AD35" i="3"/>
  <c r="W6" i="7"/>
  <c r="AC11" i="7"/>
  <c r="AF23" i="2"/>
  <c r="AF39" i="3"/>
  <c r="AE35" i="3"/>
  <c r="W30" i="3" s="1"/>
  <c r="AF15" i="3"/>
  <c r="AF14" i="3"/>
  <c r="AF39" i="4"/>
  <c r="AD35" i="4"/>
  <c r="W32" i="4" s="1"/>
  <c r="W40" i="5"/>
  <c r="T42" i="6" s="1"/>
  <c r="AE35" i="5"/>
  <c r="W30" i="5" s="1"/>
  <c r="N43" i="6" s="1"/>
  <c r="AE27" i="5"/>
  <c r="AF39" i="7"/>
  <c r="AD35" i="7"/>
  <c r="AF16" i="7"/>
  <c r="AE11" i="3"/>
  <c r="W6" i="3" s="1"/>
  <c r="W42" i="2"/>
  <c r="T13" i="6" s="1"/>
  <c r="AF40" i="3"/>
  <c r="W42" i="3"/>
  <c r="W44" i="3" s="1"/>
  <c r="R22" i="6" s="1"/>
  <c r="AC35" i="3"/>
  <c r="AF22" i="3"/>
  <c r="AE35" i="4"/>
  <c r="W30" i="4" s="1"/>
  <c r="AE11" i="4"/>
  <c r="W6" i="4" s="1"/>
  <c r="AF23" i="5"/>
  <c r="AC27" i="3"/>
  <c r="W26" i="3" s="1"/>
  <c r="L23" i="6" s="1"/>
  <c r="AE43" i="4"/>
  <c r="W38" i="4" s="1"/>
  <c r="AD19" i="4"/>
  <c r="AC19" i="4"/>
  <c r="W18" i="4" s="1"/>
  <c r="H33" i="6" s="1"/>
  <c r="AD11" i="4"/>
  <c r="W8" i="4" s="1"/>
  <c r="D32" i="6" s="1"/>
  <c r="AC11" i="4"/>
  <c r="AE43" i="5"/>
  <c r="AF15" i="5"/>
  <c r="W42" i="7"/>
  <c r="T53" i="6" s="1"/>
  <c r="AC35" i="7"/>
  <c r="AF6" i="7"/>
  <c r="B33" i="6"/>
  <c r="D42" i="6"/>
  <c r="W12" i="5"/>
  <c r="B42" i="6" s="1"/>
  <c r="J13" i="6"/>
  <c r="N23" i="6"/>
  <c r="AF30" i="2"/>
  <c r="AC35" i="2"/>
  <c r="AF32" i="4"/>
  <c r="AC35" i="4"/>
  <c r="AC19" i="7"/>
  <c r="T23" i="6"/>
  <c r="B23" i="6"/>
  <c r="AF22" i="2"/>
  <c r="AE19" i="3"/>
  <c r="AF38" i="4"/>
  <c r="AF19" i="4"/>
  <c r="AE20" i="4" s="1"/>
  <c r="AD43" i="5"/>
  <c r="AC35" i="5"/>
  <c r="AF31" i="5"/>
  <c r="W22" i="5"/>
  <c r="AE43" i="7"/>
  <c r="AF40" i="7"/>
  <c r="AF25" i="7"/>
  <c r="AD27" i="7"/>
  <c r="AF19" i="3"/>
  <c r="W20" i="3" s="1"/>
  <c r="F22" i="6" s="1"/>
  <c r="AC27" i="4"/>
  <c r="AE28" i="2"/>
  <c r="AD28" i="2"/>
  <c r="AF19" i="2"/>
  <c r="AD43" i="4"/>
  <c r="W32" i="5"/>
  <c r="P42" i="6" s="1"/>
  <c r="W10" i="3"/>
  <c r="D23" i="6" s="1"/>
  <c r="AF27" i="5"/>
  <c r="AD28" i="5" s="1"/>
  <c r="AC43" i="3"/>
  <c r="AD43" i="3"/>
  <c r="AF38" i="3"/>
  <c r="AD27" i="4"/>
  <c r="W38" i="5"/>
  <c r="AF14" i="5"/>
  <c r="AC19" i="5"/>
  <c r="W26" i="2"/>
  <c r="L13" i="6" s="1"/>
  <c r="AF11" i="5"/>
  <c r="AD12" i="5" s="1"/>
  <c r="W18" i="3"/>
  <c r="H23" i="6" s="1"/>
  <c r="AC20" i="2"/>
  <c r="AF30" i="3"/>
  <c r="W14" i="4"/>
  <c r="F33" i="6" s="1"/>
  <c r="AC27" i="7"/>
  <c r="AF16" i="2"/>
  <c r="AE27" i="3"/>
  <c r="AF40" i="4"/>
  <c r="AF9" i="2"/>
  <c r="AF40" i="5"/>
  <c r="AF35" i="7" l="1"/>
  <c r="AE36" i="7" s="1"/>
  <c r="W34" i="7"/>
  <c r="P53" i="6" s="1"/>
  <c r="AF11" i="7"/>
  <c r="W10" i="7"/>
  <c r="D53" i="6" s="1"/>
  <c r="AF11" i="4"/>
  <c r="AC12" i="4" s="1"/>
  <c r="W10" i="4"/>
  <c r="W32" i="7"/>
  <c r="P52" i="6" s="1"/>
  <c r="AE44" i="2"/>
  <c r="W38" i="2"/>
  <c r="W34" i="3"/>
  <c r="P23" i="6" s="1"/>
  <c r="AF35" i="3"/>
  <c r="B53" i="6"/>
  <c r="AF43" i="2"/>
  <c r="N53" i="6"/>
  <c r="AF11" i="3"/>
  <c r="W32" i="3"/>
  <c r="AD36" i="3"/>
  <c r="W10" i="2"/>
  <c r="W12" i="2" s="1"/>
  <c r="AF11" i="2"/>
  <c r="W38" i="7"/>
  <c r="AF43" i="7"/>
  <c r="AE44" i="7" s="1"/>
  <c r="W34" i="2"/>
  <c r="AF35" i="2"/>
  <c r="AC36" i="2" s="1"/>
  <c r="W24" i="7"/>
  <c r="J43" i="6"/>
  <c r="W28" i="5"/>
  <c r="J42" i="6" s="1"/>
  <c r="AF43" i="5"/>
  <c r="AD44" i="5" s="1"/>
  <c r="W12" i="3"/>
  <c r="B22" i="6" s="1"/>
  <c r="AD20" i="3"/>
  <c r="W20" i="4"/>
  <c r="F32" i="6" s="1"/>
  <c r="AD20" i="4"/>
  <c r="AC20" i="4"/>
  <c r="W28" i="2"/>
  <c r="J12" i="6" s="1"/>
  <c r="AC20" i="3"/>
  <c r="R43" i="6"/>
  <c r="W44" i="5"/>
  <c r="R42" i="6" s="1"/>
  <c r="W18" i="5"/>
  <c r="H43" i="6" s="1"/>
  <c r="AF19" i="5"/>
  <c r="AC20" i="5"/>
  <c r="AF43" i="3"/>
  <c r="AE44" i="3" s="1"/>
  <c r="AF43" i="4"/>
  <c r="AD44" i="4"/>
  <c r="AE28" i="5"/>
  <c r="W14" i="3"/>
  <c r="F23" i="6" s="1"/>
  <c r="AE20" i="3"/>
  <c r="W44" i="4"/>
  <c r="R32" i="6" s="1"/>
  <c r="R33" i="6"/>
  <c r="W22" i="3"/>
  <c r="AF27" i="3"/>
  <c r="AE28" i="3"/>
  <c r="AF35" i="5"/>
  <c r="AC36" i="5" s="1"/>
  <c r="W34" i="5"/>
  <c r="P43" i="6" s="1"/>
  <c r="AF35" i="4"/>
  <c r="W34" i="4"/>
  <c r="W36" i="4" s="1"/>
  <c r="AC36" i="4"/>
  <c r="AC12" i="5"/>
  <c r="AE12" i="5"/>
  <c r="AD12" i="3"/>
  <c r="AC12" i="3"/>
  <c r="AF27" i="7"/>
  <c r="AE28" i="7" s="1"/>
  <c r="W26" i="7"/>
  <c r="L53" i="6" s="1"/>
  <c r="W24" i="4"/>
  <c r="AC28" i="5"/>
  <c r="AE12" i="3"/>
  <c r="W20" i="2"/>
  <c r="F12" i="6" s="1"/>
  <c r="AE20" i="2"/>
  <c r="AD20" i="2"/>
  <c r="AF27" i="4"/>
  <c r="AE28" i="4" s="1"/>
  <c r="W26" i="4"/>
  <c r="L33" i="6" s="1"/>
  <c r="W18" i="7"/>
  <c r="H53" i="6" s="1"/>
  <c r="AF19" i="7"/>
  <c r="AC20" i="7" s="1"/>
  <c r="W36" i="5" l="1"/>
  <c r="N42" i="6" s="1"/>
  <c r="AC36" i="3"/>
  <c r="AE36" i="3"/>
  <c r="P22" i="6"/>
  <c r="W36" i="3"/>
  <c r="N22" i="6" s="1"/>
  <c r="AD44" i="2"/>
  <c r="AC44" i="2"/>
  <c r="AD36" i="7"/>
  <c r="AC12" i="2"/>
  <c r="AE12" i="2"/>
  <c r="AD12" i="2"/>
  <c r="W12" i="7"/>
  <c r="B52" i="6" s="1"/>
  <c r="AD12" i="7"/>
  <c r="AE12" i="7"/>
  <c r="AC36" i="7"/>
  <c r="AD12" i="4"/>
  <c r="AE12" i="4"/>
  <c r="AC28" i="7"/>
  <c r="AD28" i="7"/>
  <c r="W36" i="7"/>
  <c r="N52" i="6" s="1"/>
  <c r="R13" i="6"/>
  <c r="W44" i="2"/>
  <c r="R12" i="6" s="1"/>
  <c r="D33" i="6"/>
  <c r="W12" i="4"/>
  <c r="B32" i="6" s="1"/>
  <c r="AC12" i="7"/>
  <c r="J23" i="6"/>
  <c r="W28" i="3"/>
  <c r="J22" i="6" s="1"/>
  <c r="AD44" i="3"/>
  <c r="AC44" i="3"/>
  <c r="AE36" i="4"/>
  <c r="AD36" i="4"/>
  <c r="AD36" i="2"/>
  <c r="AE36" i="2"/>
  <c r="AC44" i="7"/>
  <c r="AD44" i="7"/>
  <c r="AD20" i="7"/>
  <c r="W20" i="7"/>
  <c r="F52" i="6" s="1"/>
  <c r="AE20" i="7"/>
  <c r="L32" i="6"/>
  <c r="W28" i="4"/>
  <c r="J32" i="6" s="1"/>
  <c r="AE36" i="5"/>
  <c r="AD36" i="5"/>
  <c r="AC28" i="4"/>
  <c r="AD28" i="4"/>
  <c r="AD28" i="3"/>
  <c r="AC28" i="3"/>
  <c r="AC44" i="4"/>
  <c r="AE44" i="4"/>
  <c r="AD20" i="5"/>
  <c r="W20" i="5"/>
  <c r="F42" i="6" s="1"/>
  <c r="AE20" i="5"/>
  <c r="AE44" i="5"/>
  <c r="AC44" i="5"/>
  <c r="L52" i="6"/>
  <c r="W28" i="7"/>
  <c r="J52" i="6" s="1"/>
  <c r="P13" i="6"/>
  <c r="W36" i="2"/>
  <c r="N12" i="6" s="1"/>
  <c r="W44" i="7"/>
  <c r="R52" i="6" s="1"/>
  <c r="R53" i="6"/>
</calcChain>
</file>

<file path=xl/sharedStrings.xml><?xml version="1.0" encoding="utf-8"?>
<sst xmlns="http://schemas.openxmlformats.org/spreadsheetml/2006/main" count="1560" uniqueCount="400">
  <si>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</si>
  <si>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</si>
  <si>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</si>
  <si>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</si>
  <si>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</si>
  <si>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</si>
  <si>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</si>
  <si>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</si>
  <si>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</si>
  <si>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</si>
  <si>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</si>
  <si>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</si>
  <si>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</si>
  <si>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</si>
  <si>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</si>
  <si>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</si>
  <si>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</si>
  <si>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</si>
  <si>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</si>
  <si>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</si>
  <si>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</si>
  <si>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</si>
  <si>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</si>
  <si>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</si>
  <si>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</si>
  <si>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</si>
  <si>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</si>
  <si>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</si>
  <si>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</si>
  <si>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</si>
  <si>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</si>
  <si>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</si>
  <si>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</si>
  <si>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</si>
  <si>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</si>
  <si>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</si>
  <si>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</si>
  <si>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</si>
  <si>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</si>
  <si>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</si>
  <si>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</si>
  <si>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</si>
  <si>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川燙</t>
    <phoneticPr fontId="19" type="noConversion"/>
  </si>
  <si>
    <t>月</t>
    <phoneticPr fontId="19" type="noConversion"/>
  </si>
  <si>
    <t>水果/乳品/饅頭</t>
    <phoneticPr fontId="19" type="noConversion"/>
  </si>
  <si>
    <t>水果/乳品/饅頭</t>
    <phoneticPr fontId="19" type="noConversion"/>
  </si>
  <si>
    <t>個人量(克)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</si>
  <si>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</si>
  <si>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</si>
  <si>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</si>
  <si>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</si>
  <si>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</si>
  <si>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</si>
  <si>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衛管人員：王紘彣</t>
    <phoneticPr fontId="19" type="noConversion"/>
  </si>
  <si>
    <t>煮</t>
    <phoneticPr fontId="19" type="noConversion"/>
  </si>
  <si>
    <t>川燙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</si>
  <si>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</si>
  <si>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</si>
  <si>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</si>
  <si>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</si>
  <si>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</si>
  <si>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</si>
  <si>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星期五</t>
    <phoneticPr fontId="19" type="noConversion"/>
  </si>
  <si>
    <t>日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</si>
  <si>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</si>
  <si>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</si>
  <si>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</si>
  <si>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</si>
  <si>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</si>
  <si>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</si>
  <si>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</si>
  <si>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</si>
  <si>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 xml:space="preserve"> </t>
    <phoneticPr fontId="19" type="noConversion"/>
  </si>
  <si>
    <t>星期五</t>
    <phoneticPr fontId="19" type="noConversion"/>
  </si>
  <si>
    <t>醣類：</t>
    <phoneticPr fontId="19" type="noConversion"/>
  </si>
  <si>
    <t>星期四</t>
    <phoneticPr fontId="19" type="noConversion"/>
  </si>
  <si>
    <t>蒸</t>
    <phoneticPr fontId="19" type="noConversion"/>
  </si>
  <si>
    <t>煮</t>
    <phoneticPr fontId="19" type="noConversion"/>
  </si>
  <si>
    <t>星期一</t>
    <phoneticPr fontId="19" type="noConversion"/>
  </si>
  <si>
    <t>白米飯</t>
    <phoneticPr fontId="19" type="noConversion"/>
  </si>
  <si>
    <t>蒸</t>
    <phoneticPr fontId="19" type="noConversion"/>
  </si>
  <si>
    <t>糙米飯</t>
    <phoneticPr fontId="19" type="noConversion"/>
  </si>
  <si>
    <t>榨菜肉絲湯(醃)</t>
    <phoneticPr fontId="19" type="noConversion"/>
  </si>
  <si>
    <t>煮</t>
    <phoneticPr fontId="19" type="noConversion"/>
  </si>
  <si>
    <t>蒸</t>
    <phoneticPr fontId="19" type="noConversion"/>
  </si>
  <si>
    <t>蒸</t>
    <phoneticPr fontId="19" type="noConversion"/>
  </si>
  <si>
    <t>個人量(克)</t>
    <phoneticPr fontId="19" type="noConversion"/>
  </si>
  <si>
    <t>番茄蛋炒飯</t>
    <phoneticPr fontId="19" type="noConversion"/>
  </si>
  <si>
    <t>味噌海芽湯</t>
    <phoneticPr fontId="19" type="noConversion"/>
  </si>
  <si>
    <t>白米</t>
    <phoneticPr fontId="19" type="noConversion"/>
  </si>
  <si>
    <t>白蘿蔔</t>
    <phoneticPr fontId="19" type="noConversion"/>
  </si>
  <si>
    <t>非基改玉米</t>
    <phoneticPr fontId="19" type="noConversion"/>
  </si>
  <si>
    <t>紅蘿蔔</t>
    <phoneticPr fontId="19" type="noConversion"/>
  </si>
  <si>
    <t>適量</t>
    <phoneticPr fontId="19" type="noConversion"/>
  </si>
  <si>
    <t>新鮮豬肉丁</t>
    <phoneticPr fontId="19" type="noConversion"/>
  </si>
  <si>
    <t>番茄醬</t>
    <phoneticPr fontId="19" type="noConversion"/>
  </si>
  <si>
    <t>花枝丸</t>
    <phoneticPr fontId="19" type="noConversion"/>
  </si>
  <si>
    <t>雞蛋</t>
    <phoneticPr fontId="19" type="noConversion"/>
  </si>
  <si>
    <t>榨菜</t>
    <phoneticPr fontId="19" type="noConversion"/>
  </si>
  <si>
    <t>醃</t>
    <phoneticPr fontId="19" type="noConversion"/>
  </si>
  <si>
    <t>地瓜</t>
    <phoneticPr fontId="19" type="noConversion"/>
  </si>
  <si>
    <t>新鮮豬肉絲</t>
    <phoneticPr fontId="19" type="noConversion"/>
  </si>
  <si>
    <t>洋蔥</t>
    <phoneticPr fontId="19" type="noConversion"/>
  </si>
  <si>
    <t>新鮮豬絞肉</t>
    <phoneticPr fontId="19" type="noConversion"/>
  </si>
  <si>
    <t>蒸</t>
    <phoneticPr fontId="19" type="noConversion"/>
  </si>
  <si>
    <t>炒</t>
    <phoneticPr fontId="19" type="noConversion"/>
  </si>
  <si>
    <t>烤</t>
    <phoneticPr fontId="19" type="noConversion"/>
  </si>
  <si>
    <t>煮</t>
    <phoneticPr fontId="19" type="noConversion"/>
  </si>
  <si>
    <t>炸</t>
    <phoneticPr fontId="19" type="noConversion"/>
  </si>
  <si>
    <t>川燙</t>
    <phoneticPr fontId="19" type="noConversion"/>
  </si>
  <si>
    <t>煮</t>
    <phoneticPr fontId="19" type="noConversion"/>
  </si>
  <si>
    <t>煮</t>
    <phoneticPr fontId="19" type="noConversion"/>
  </si>
  <si>
    <t>滷</t>
    <phoneticPr fontId="19" type="noConversion"/>
  </si>
  <si>
    <t>炸</t>
    <phoneticPr fontId="19" type="noConversion"/>
  </si>
  <si>
    <t>烤</t>
    <phoneticPr fontId="19" type="noConversion"/>
  </si>
  <si>
    <t>炒</t>
    <phoneticPr fontId="19" type="noConversion"/>
  </si>
  <si>
    <t>煮</t>
    <phoneticPr fontId="19" type="noConversion"/>
  </si>
  <si>
    <t>高麗菜</t>
    <phoneticPr fontId="19" type="noConversion"/>
  </si>
  <si>
    <t>味噌</t>
    <phoneticPr fontId="19" type="noConversion"/>
  </si>
  <si>
    <t>紅蘿蔔</t>
    <phoneticPr fontId="19" type="noConversion"/>
  </si>
  <si>
    <t>大白菜</t>
    <phoneticPr fontId="19" type="noConversion"/>
  </si>
  <si>
    <t>非基改豆腐</t>
    <phoneticPr fontId="19" type="noConversion"/>
  </si>
  <si>
    <t>豆</t>
    <phoneticPr fontId="19" type="noConversion"/>
  </si>
  <si>
    <t>非基改豆腐</t>
    <phoneticPr fontId="19" type="noConversion"/>
  </si>
  <si>
    <t>白米</t>
    <phoneticPr fontId="19" type="noConversion"/>
  </si>
  <si>
    <t>新鮮雞翅</t>
    <phoneticPr fontId="19" type="noConversion"/>
  </si>
  <si>
    <t>米血</t>
    <phoneticPr fontId="19" type="noConversion"/>
  </si>
  <si>
    <t>冷</t>
    <phoneticPr fontId="19" type="noConversion"/>
  </si>
  <si>
    <t>蒸煮麵</t>
    <phoneticPr fontId="19" type="noConversion"/>
  </si>
  <si>
    <t>炸醬</t>
    <phoneticPr fontId="19" type="noConversion"/>
  </si>
  <si>
    <t>地瓜</t>
    <phoneticPr fontId="19" type="noConversion"/>
  </si>
  <si>
    <t>木耳</t>
    <phoneticPr fontId="19" type="noConversion"/>
  </si>
  <si>
    <t>新鮮雞排</t>
    <phoneticPr fontId="19" type="noConversion"/>
  </si>
  <si>
    <t>新鮮鴨丁</t>
    <phoneticPr fontId="19" type="noConversion"/>
  </si>
  <si>
    <t>冬瓜</t>
    <phoneticPr fontId="19" type="noConversion"/>
  </si>
  <si>
    <t>白蘿蔔</t>
    <phoneticPr fontId="19" type="noConversion"/>
  </si>
  <si>
    <t>香菇</t>
    <phoneticPr fontId="19" type="noConversion"/>
  </si>
  <si>
    <t>新鮮筍絲</t>
    <phoneticPr fontId="19" type="noConversion"/>
  </si>
  <si>
    <t>綠豆</t>
    <phoneticPr fontId="19" type="noConversion"/>
  </si>
  <si>
    <t>紅豆</t>
    <phoneticPr fontId="19" type="noConversion"/>
  </si>
  <si>
    <t>紫米</t>
    <phoneticPr fontId="19" type="noConversion"/>
  </si>
  <si>
    <t>地瓜</t>
    <phoneticPr fontId="19" type="noConversion"/>
  </si>
  <si>
    <t>白米</t>
    <phoneticPr fontId="19" type="noConversion"/>
  </si>
  <si>
    <t>加</t>
    <phoneticPr fontId="19" type="noConversion"/>
  </si>
  <si>
    <t>紅蘿蔔</t>
    <phoneticPr fontId="19" type="noConversion"/>
  </si>
  <si>
    <t>芹菜</t>
    <phoneticPr fontId="19" type="noConversion"/>
  </si>
  <si>
    <t>煮</t>
    <phoneticPr fontId="19" type="noConversion"/>
  </si>
  <si>
    <t>地瓜</t>
    <phoneticPr fontId="19" type="noConversion"/>
  </si>
  <si>
    <t>濃湯粉</t>
    <phoneticPr fontId="19" type="noConversion"/>
  </si>
  <si>
    <t>滷</t>
    <phoneticPr fontId="19" type="noConversion"/>
  </si>
  <si>
    <t>炒</t>
    <phoneticPr fontId="19" type="noConversion"/>
  </si>
  <si>
    <t>新鮮筍子</t>
    <phoneticPr fontId="19" type="noConversion"/>
  </si>
  <si>
    <t>新鮮魷魚</t>
    <phoneticPr fontId="19" type="noConversion"/>
  </si>
  <si>
    <t>番茄</t>
    <phoneticPr fontId="19" type="noConversion"/>
  </si>
  <si>
    <t>蒸</t>
    <phoneticPr fontId="19" type="noConversion"/>
  </si>
  <si>
    <t>青花菜</t>
    <phoneticPr fontId="19" type="noConversion"/>
  </si>
  <si>
    <t>干貝醬</t>
    <phoneticPr fontId="19" type="noConversion"/>
  </si>
  <si>
    <t>新鮮雞肉絲</t>
    <phoneticPr fontId="19" type="noConversion"/>
  </si>
  <si>
    <t>油蔥酥</t>
    <phoneticPr fontId="19" type="noConversion"/>
  </si>
  <si>
    <t>糙米</t>
    <phoneticPr fontId="19" type="noConversion"/>
  </si>
  <si>
    <t>五穀米</t>
    <phoneticPr fontId="19" type="noConversion"/>
  </si>
  <si>
    <t>燕麥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</si>
  <si>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</si>
  <si>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</si>
  <si>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</si>
  <si>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書次</t>
    <phoneticPr fontId="19" type="noConversion"/>
  </si>
  <si>
    <t>白米飯</t>
    <phoneticPr fontId="19" type="noConversion"/>
  </si>
  <si>
    <t>干貝醬椰菜</t>
    <phoneticPr fontId="19" type="noConversion"/>
  </si>
  <si>
    <t>22.5g</t>
    <phoneticPr fontId="19" type="noConversion"/>
  </si>
  <si>
    <t>26.8g</t>
    <phoneticPr fontId="19" type="noConversion"/>
  </si>
  <si>
    <t>燕麥飯</t>
    <phoneticPr fontId="19" type="noConversion"/>
  </si>
  <si>
    <t>脂肪：</t>
    <phoneticPr fontId="19" type="noConversion"/>
  </si>
  <si>
    <t>鮮筍湯</t>
    <phoneticPr fontId="19" type="noConversion"/>
  </si>
  <si>
    <t>維力炸醬蒸煮麵</t>
    <phoneticPr fontId="19" type="noConversion"/>
  </si>
  <si>
    <t>五穀飯</t>
    <phoneticPr fontId="19" type="noConversion"/>
  </si>
  <si>
    <t>麻婆豆腐(豆)</t>
    <phoneticPr fontId="19" type="noConversion"/>
  </si>
  <si>
    <t>香菇白玉湯</t>
    <phoneticPr fontId="19" type="noConversion"/>
  </si>
  <si>
    <t>綠豆地瓜湯</t>
    <phoneticPr fontId="19" type="noConversion"/>
  </si>
  <si>
    <t>三絲湯</t>
    <phoneticPr fontId="19" type="noConversion"/>
  </si>
  <si>
    <t>嫩汁里肌排</t>
    <phoneticPr fontId="19" type="noConversion"/>
  </si>
  <si>
    <t>豆腐</t>
    <phoneticPr fontId="19" type="noConversion"/>
  </si>
  <si>
    <t>營養師:高沛綺</t>
    <phoneticPr fontId="19" type="noConversion"/>
  </si>
  <si>
    <t>3月2日(二)</t>
    <phoneticPr fontId="19" type="noConversion"/>
  </si>
  <si>
    <t>3月3日(三)</t>
    <phoneticPr fontId="19" type="noConversion"/>
  </si>
  <si>
    <t>3月4日(四)</t>
    <phoneticPr fontId="19" type="noConversion"/>
  </si>
  <si>
    <t>3月5日(五)</t>
    <phoneticPr fontId="19" type="noConversion"/>
  </si>
  <si>
    <t>3月8日(一)</t>
    <phoneticPr fontId="19" type="noConversion"/>
  </si>
  <si>
    <t>3月9日(二)</t>
    <phoneticPr fontId="19" type="noConversion"/>
  </si>
  <si>
    <t>3月10日(三)</t>
    <phoneticPr fontId="19" type="noConversion"/>
  </si>
  <si>
    <t>3月11日(四)</t>
    <phoneticPr fontId="19" type="noConversion"/>
  </si>
  <si>
    <t>3月12日(五)</t>
    <phoneticPr fontId="19" type="noConversion"/>
  </si>
  <si>
    <t>3月15日(一)</t>
    <phoneticPr fontId="19" type="noConversion"/>
  </si>
  <si>
    <t>3月16日(二)</t>
    <phoneticPr fontId="19" type="noConversion"/>
  </si>
  <si>
    <t>3月17日(三)</t>
    <phoneticPr fontId="19" type="noConversion"/>
  </si>
  <si>
    <t>3月18日(四)</t>
    <phoneticPr fontId="19" type="noConversion"/>
  </si>
  <si>
    <t>3月19日(五)</t>
    <phoneticPr fontId="19" type="noConversion"/>
  </si>
  <si>
    <t>3月22日(一)</t>
    <phoneticPr fontId="19" type="noConversion"/>
  </si>
  <si>
    <t>3月23日(二)</t>
    <phoneticPr fontId="19" type="noConversion"/>
  </si>
  <si>
    <t>3月24日(三)</t>
    <phoneticPr fontId="19" type="noConversion"/>
  </si>
  <si>
    <t>3月25日(四)</t>
    <phoneticPr fontId="19" type="noConversion"/>
  </si>
  <si>
    <t>3月26日(五)</t>
    <phoneticPr fontId="19" type="noConversion"/>
  </si>
  <si>
    <t>3月29日(一)</t>
    <phoneticPr fontId="19" type="noConversion"/>
  </si>
  <si>
    <t>3月30日(二)</t>
    <phoneticPr fontId="19" type="noConversion"/>
  </si>
  <si>
    <t>3月31日(三)</t>
    <phoneticPr fontId="19" type="noConversion"/>
  </si>
  <si>
    <t>紫米飯</t>
    <phoneticPr fontId="19" type="noConversion"/>
  </si>
  <si>
    <t>味噌豆腐湯(豆)</t>
  </si>
  <si>
    <t>枸杞豆皮湯(豆)</t>
    <phoneticPr fontId="19" type="noConversion"/>
  </si>
  <si>
    <t>冬瓜湯</t>
    <phoneticPr fontId="19" type="noConversion"/>
  </si>
  <si>
    <t>冬菜菜頭湯</t>
    <phoneticPr fontId="19" type="noConversion"/>
  </si>
  <si>
    <t>鮮菇香筍湯</t>
    <phoneticPr fontId="19" type="noConversion"/>
  </si>
  <si>
    <t>紫菜玉米湯</t>
    <phoneticPr fontId="19" type="noConversion"/>
  </si>
  <si>
    <t>日式味噌湯(豆)</t>
    <phoneticPr fontId="19" type="noConversion"/>
  </si>
  <si>
    <t>香菇</t>
    <phoneticPr fontId="19" type="noConversion"/>
  </si>
  <si>
    <t>香菇冬瓜湯</t>
    <phoneticPr fontId="19" type="noConversion"/>
  </si>
  <si>
    <t>柴魚海芽湯</t>
    <phoneticPr fontId="19" type="noConversion"/>
  </si>
  <si>
    <t>白玉湯</t>
    <phoneticPr fontId="19" type="noConversion"/>
  </si>
  <si>
    <t>沙茶烏龍麵</t>
    <phoneticPr fontId="19" type="noConversion"/>
  </si>
  <si>
    <t>巧達濃湯</t>
    <phoneticPr fontId="19" type="noConversion"/>
  </si>
  <si>
    <t>非基改玉米粒</t>
    <phoneticPr fontId="19" type="noConversion"/>
  </si>
  <si>
    <t>枸杞</t>
    <phoneticPr fontId="19" type="noConversion"/>
  </si>
  <si>
    <t>豆皮</t>
    <phoneticPr fontId="19" type="noConversion"/>
  </si>
  <si>
    <t>豆</t>
    <phoneticPr fontId="19" type="noConversion"/>
  </si>
  <si>
    <t>海芽</t>
    <phoneticPr fontId="19" type="noConversion"/>
  </si>
  <si>
    <t>味噌</t>
    <phoneticPr fontId="19" type="noConversion"/>
  </si>
  <si>
    <t>適量</t>
    <phoneticPr fontId="19" type="noConversion"/>
  </si>
  <si>
    <t>冬菜</t>
    <phoneticPr fontId="19" type="noConversion"/>
  </si>
  <si>
    <t>紫菜</t>
    <phoneticPr fontId="19" type="noConversion"/>
  </si>
  <si>
    <t>柴魚</t>
    <phoneticPr fontId="19" type="noConversion"/>
  </si>
  <si>
    <t>白蘿蔔</t>
    <phoneticPr fontId="19" type="noConversion"/>
  </si>
  <si>
    <t>炒</t>
    <phoneticPr fontId="19" type="noConversion"/>
  </si>
  <si>
    <t>冬瓜</t>
    <phoneticPr fontId="19" type="noConversion"/>
  </si>
  <si>
    <t>非基改豆腐</t>
    <phoneticPr fontId="19" type="noConversion"/>
  </si>
  <si>
    <t>煮</t>
    <phoneticPr fontId="19" type="noConversion"/>
  </si>
  <si>
    <t>烏龍麵</t>
    <phoneticPr fontId="19" type="noConversion"/>
  </si>
  <si>
    <t>高麗菜</t>
    <phoneticPr fontId="19" type="noConversion"/>
  </si>
  <si>
    <t>沙茶醬</t>
    <phoneticPr fontId="19" type="noConversion"/>
  </si>
  <si>
    <t>日式蒸蛋</t>
    <phoneticPr fontId="19" type="noConversion"/>
  </si>
  <si>
    <t>椒鹽花枝丸(海加)</t>
    <phoneticPr fontId="19" type="noConversion"/>
  </si>
  <si>
    <t>紐澳良雞腿排</t>
    <phoneticPr fontId="19" type="noConversion"/>
  </si>
  <si>
    <t>海</t>
    <phoneticPr fontId="19" type="noConversion"/>
  </si>
  <si>
    <t>新鮮豬肉</t>
    <phoneticPr fontId="19" type="noConversion"/>
  </si>
  <si>
    <t>新鮮雞蛋</t>
    <phoneticPr fontId="19" type="noConversion"/>
  </si>
  <si>
    <t>新鮮豬肉絲</t>
  </si>
  <si>
    <t>新鮮雞腿排</t>
    <phoneticPr fontId="19" type="noConversion"/>
  </si>
  <si>
    <t>鮮蔬湯</t>
    <phoneticPr fontId="19" type="noConversion"/>
  </si>
  <si>
    <t>鮮菇</t>
    <phoneticPr fontId="19" type="noConversion"/>
  </si>
  <si>
    <t>紅蘿蔔</t>
    <phoneticPr fontId="19" type="noConversion"/>
  </si>
  <si>
    <t>白蘿蔔</t>
  </si>
  <si>
    <t>蝦排</t>
    <phoneticPr fontId="19" type="noConversion"/>
  </si>
  <si>
    <t>海</t>
    <phoneticPr fontId="19" type="noConversion"/>
  </si>
  <si>
    <t>米血糕</t>
    <phoneticPr fontId="19" type="noConversion"/>
  </si>
  <si>
    <t>酸甜蘿蔔糕(冷)</t>
    <phoneticPr fontId="19" type="noConversion"/>
  </si>
  <si>
    <t>沙茶魷魚鮮(海)</t>
    <phoneticPr fontId="19" type="noConversion"/>
  </si>
  <si>
    <t>番茄豆腐</t>
    <phoneticPr fontId="19" type="noConversion"/>
  </si>
  <si>
    <t>奶粉</t>
    <phoneticPr fontId="19" type="noConversion"/>
  </si>
  <si>
    <t>炸</t>
    <phoneticPr fontId="19" type="noConversion"/>
  </si>
  <si>
    <t>洋蔥豬柳</t>
    <phoneticPr fontId="19" type="noConversion"/>
  </si>
  <si>
    <t>洋蔥</t>
    <phoneticPr fontId="19" type="noConversion"/>
  </si>
  <si>
    <t>豆乳雞翅(炸)</t>
    <phoneticPr fontId="19" type="noConversion"/>
  </si>
  <si>
    <t>三杯滷鴨</t>
    <phoneticPr fontId="19" type="noConversion"/>
  </si>
  <si>
    <t>九層塔</t>
    <phoneticPr fontId="19" type="noConversion"/>
  </si>
  <si>
    <t>飄香油飯</t>
    <phoneticPr fontId="19" type="noConversion"/>
  </si>
  <si>
    <t>糯米</t>
    <phoneticPr fontId="19" type="noConversion"/>
  </si>
  <si>
    <t>白蘿蔔</t>
    <phoneticPr fontId="19" type="noConversion"/>
  </si>
  <si>
    <t>豆輪</t>
    <phoneticPr fontId="19" type="noConversion"/>
  </si>
  <si>
    <t>阿婆滷肉(豆)</t>
    <phoneticPr fontId="19" type="noConversion"/>
  </si>
  <si>
    <t>蘿蔔糕</t>
    <phoneticPr fontId="19" type="noConversion"/>
  </si>
  <si>
    <t>加</t>
    <phoneticPr fontId="19" type="noConversion"/>
  </si>
  <si>
    <t>海</t>
    <phoneticPr fontId="19" type="noConversion"/>
  </si>
  <si>
    <t>芹菜</t>
    <phoneticPr fontId="19" type="noConversion"/>
  </si>
  <si>
    <t>地瓜飯</t>
    <phoneticPr fontId="19" type="noConversion"/>
  </si>
  <si>
    <t>鮮筍燉肉</t>
  </si>
  <si>
    <t>日式蒸蛋</t>
  </si>
  <si>
    <t>香烤翅小腿</t>
  </si>
  <si>
    <t>蘿蔔玉米湯</t>
  </si>
  <si>
    <t>新鮮豬肉丁</t>
  </si>
  <si>
    <t>雞蛋</t>
  </si>
  <si>
    <t>翅小腿</t>
  </si>
  <si>
    <t>新鮮筍子</t>
  </si>
  <si>
    <t>高麗菜</t>
  </si>
  <si>
    <t>蔥爆滑肉</t>
  </si>
  <si>
    <t>番茄炒蛋</t>
  </si>
  <si>
    <t>小瓜豆腐(豆)</t>
  </si>
  <si>
    <t>新鮮豬肉</t>
  </si>
  <si>
    <t>非基改豆腐</t>
  </si>
  <si>
    <t>豆</t>
  </si>
  <si>
    <t>洋蔥</t>
  </si>
  <si>
    <t>番茄</t>
  </si>
  <si>
    <t>青蔥</t>
  </si>
  <si>
    <t>非基改玉米</t>
  </si>
  <si>
    <t>紅蘿蔔</t>
  </si>
  <si>
    <t>洋芋</t>
  </si>
  <si>
    <t>大白菜肉片</t>
  </si>
  <si>
    <t>滷百頁豆腐(豆)</t>
  </si>
  <si>
    <t>京醬燒肉</t>
  </si>
  <si>
    <t>咖哩雞</t>
  </si>
  <si>
    <t>醬汁滷蛋</t>
  </si>
  <si>
    <t>新鮮雞肉</t>
  </si>
  <si>
    <t>大白菜</t>
  </si>
  <si>
    <t>非基改百頁</t>
  </si>
  <si>
    <t>新鮮豬肉片</t>
  </si>
  <si>
    <t>金針菇</t>
  </si>
  <si>
    <t>咖哩粉</t>
  </si>
  <si>
    <t>適量</t>
  </si>
  <si>
    <t>台式炸鹽酥雞(炸)</t>
  </si>
  <si>
    <t>新鮮雞丁</t>
  </si>
  <si>
    <t>古早滷肉</t>
  </si>
  <si>
    <t>炫烤雞排</t>
    <phoneticPr fontId="19" type="noConversion"/>
  </si>
  <si>
    <t>新鮮雞排</t>
  </si>
  <si>
    <t>糖汁嫩雞排</t>
  </si>
  <si>
    <t>紅燒滷腐(豆)</t>
  </si>
  <si>
    <t>嫩筍肉片</t>
  </si>
  <si>
    <t>新鮮筍片</t>
  </si>
  <si>
    <t>中式燉肉</t>
  </si>
  <si>
    <t>海苔芝麻蒸蛋</t>
  </si>
  <si>
    <t>海苔</t>
  </si>
  <si>
    <t>芝麻</t>
  </si>
  <si>
    <t>冰糖燒鴨</t>
  </si>
  <si>
    <t>豆干滷味(豆)</t>
  </si>
  <si>
    <t>海苔大阪燒</t>
  </si>
  <si>
    <t>新鮮鴨丁</t>
  </si>
  <si>
    <t>冬瓜</t>
  </si>
  <si>
    <t>非基改豆干</t>
  </si>
  <si>
    <t>冰糖</t>
  </si>
  <si>
    <t>海帶</t>
  </si>
  <si>
    <t>香酥雞塊(炸加)</t>
    <phoneticPr fontId="19" type="noConversion"/>
  </si>
  <si>
    <t>炫烤雞腿排</t>
  </si>
  <si>
    <t>茶碗蒸</t>
  </si>
  <si>
    <t>鮮筍滷肉</t>
    <phoneticPr fontId="19" type="noConversion"/>
  </si>
  <si>
    <t>白醬玉米</t>
    <phoneticPr fontId="19" type="noConversion"/>
  </si>
  <si>
    <t>奶粉</t>
  </si>
  <si>
    <t>適量</t>
    <phoneticPr fontId="19" type="noConversion"/>
  </si>
  <si>
    <t>白菜豆皮(豆)</t>
  </si>
  <si>
    <t>非基改豆皮</t>
  </si>
  <si>
    <t>關東煮(豆)</t>
    <phoneticPr fontId="19" type="noConversion"/>
  </si>
  <si>
    <t>非基改凍豆腐</t>
    <phoneticPr fontId="19" type="noConversion"/>
  </si>
  <si>
    <t>蜜汁雞排</t>
    <phoneticPr fontId="19" type="noConversion"/>
  </si>
  <si>
    <t>脆皮雞腿(炸)</t>
    <phoneticPr fontId="19" type="noConversion"/>
  </si>
  <si>
    <t>新鮮雞腿</t>
    <phoneticPr fontId="19" type="noConversion"/>
  </si>
  <si>
    <t>椰菜雞肉捲(加)</t>
  </si>
  <si>
    <t>青花菜</t>
  </si>
  <si>
    <t>雞肉捲</t>
  </si>
  <si>
    <t>加</t>
  </si>
  <si>
    <t>雞肉親子丼</t>
    <phoneticPr fontId="19" type="noConversion"/>
  </si>
  <si>
    <t>新鮮豬排</t>
    <phoneticPr fontId="19" type="noConversion"/>
  </si>
  <si>
    <t>雞塊</t>
    <phoneticPr fontId="19" type="noConversion"/>
  </si>
  <si>
    <t>新鮮雞肉</t>
    <phoneticPr fontId="19" type="noConversion"/>
  </si>
  <si>
    <t>義大利麵</t>
    <phoneticPr fontId="19" type="noConversion"/>
  </si>
  <si>
    <t>麵條</t>
    <phoneticPr fontId="19" type="noConversion"/>
  </si>
  <si>
    <t>炫烤翅小腿</t>
    <phoneticPr fontId="19" type="noConversion"/>
  </si>
  <si>
    <t>小黃瓜</t>
    <phoneticPr fontId="19" type="noConversion"/>
  </si>
  <si>
    <t>紅蘿蔔</t>
    <phoneticPr fontId="19" type="noConversion"/>
  </si>
  <si>
    <t>鮮筍燒肉</t>
    <phoneticPr fontId="19" type="noConversion"/>
  </si>
  <si>
    <t>新鮮豬肉</t>
    <phoneticPr fontId="19" type="noConversion"/>
  </si>
  <si>
    <t>適量</t>
    <phoneticPr fontId="19" type="noConversion"/>
  </si>
  <si>
    <t>翅小腿</t>
    <phoneticPr fontId="19" type="noConversion"/>
  </si>
  <si>
    <t>豆</t>
    <phoneticPr fontId="19" type="noConversion"/>
  </si>
  <si>
    <t>香酥魚丁(海炸)</t>
    <phoneticPr fontId="19" type="noConversion"/>
  </si>
  <si>
    <t>新鮮魚肉</t>
    <phoneticPr fontId="19" type="noConversion"/>
  </si>
  <si>
    <t>海</t>
    <phoneticPr fontId="19" type="noConversion"/>
  </si>
  <si>
    <t>飄香芋頭糕(冷)</t>
    <phoneticPr fontId="19" type="noConversion"/>
  </si>
  <si>
    <t>芋頭糕</t>
    <phoneticPr fontId="19" type="noConversion"/>
  </si>
  <si>
    <t>霸氣脆皮大雞腿(炸)</t>
  </si>
  <si>
    <t>花枝捲(海加)</t>
    <phoneticPr fontId="19" type="noConversion"/>
  </si>
  <si>
    <t>花枝捲</t>
    <phoneticPr fontId="19" type="noConversion"/>
  </si>
  <si>
    <t>香酥蝦排(海炸)</t>
    <phoneticPr fontId="19" type="noConversion"/>
  </si>
  <si>
    <t>海苔楔型薯(加)</t>
    <phoneticPr fontId="19" type="noConversion"/>
  </si>
  <si>
    <t>楔型薯</t>
    <phoneticPr fontId="19" type="noConversion"/>
  </si>
  <si>
    <t>芹香花枝丸(炸海加)</t>
    <phoneticPr fontId="19" type="noConversion"/>
  </si>
  <si>
    <t>海苔</t>
    <phoneticPr fontId="19" type="noConversion"/>
  </si>
  <si>
    <t>適量</t>
    <phoneticPr fontId="19" type="noConversion"/>
  </si>
  <si>
    <t>泰式酸甜蛋</t>
  </si>
  <si>
    <t>酸甜醬</t>
  </si>
  <si>
    <t>紅豆烤奶</t>
    <phoneticPr fontId="19" type="noConversion"/>
  </si>
  <si>
    <t>彰泰國中-冠成3月菜單</t>
    <phoneticPr fontId="19" type="noConversion"/>
  </si>
  <si>
    <t>3月第一週菜單明細(彰泰國中-冠成廠商)</t>
    <phoneticPr fontId="19" type="noConversion"/>
  </si>
  <si>
    <t>3月第二週菜單明細(彰泰國中-冠成廠商)</t>
    <phoneticPr fontId="19" type="noConversion"/>
  </si>
  <si>
    <t>3月第三週菜單明細(彰泰國中-冠成廠商)</t>
    <phoneticPr fontId="19" type="noConversion"/>
  </si>
  <si>
    <t>3月第四週菜單明細(彰泰國中 -冠成廠商)</t>
    <phoneticPr fontId="19" type="noConversion"/>
  </si>
  <si>
    <t>3月第五週菜單明細(彰泰國中-冠成廠商)</t>
    <phoneticPr fontId="19" type="noConversion"/>
  </si>
  <si>
    <t>淺色蔬菜</t>
  </si>
  <si>
    <t>深色蔬菜</t>
  </si>
  <si>
    <t>波浪薯條</t>
    <phoneticPr fontId="19" type="noConversion"/>
  </si>
  <si>
    <t>百頁滷米血(豆加)</t>
    <phoneticPr fontId="19" type="noConversion"/>
  </si>
  <si>
    <t>豆</t>
    <phoneticPr fontId="19" type="noConversion"/>
  </si>
  <si>
    <t>香烤雞翅</t>
    <phoneticPr fontId="19" type="noConversion"/>
  </si>
  <si>
    <t>糖汁排骨</t>
    <phoneticPr fontId="19" type="noConversion"/>
  </si>
  <si>
    <t>蜜汁雞腿</t>
    <phoneticPr fontId="19" type="noConversion"/>
  </si>
  <si>
    <t>吮指雞塊(加)</t>
    <phoneticPr fontId="19" type="noConversion"/>
  </si>
  <si>
    <t>嫩汁雞腿</t>
    <phoneticPr fontId="19" type="noConversion"/>
  </si>
  <si>
    <t>甜不辣米血(冷)</t>
    <phoneticPr fontId="19" type="noConversion"/>
  </si>
  <si>
    <t>鮮蔬炒泡麵</t>
    <phoneticPr fontId="19" type="noConversion"/>
  </si>
  <si>
    <t>招牌炒泡麵</t>
    <phoneticPr fontId="19" type="noConversion"/>
  </si>
  <si>
    <t>新鮮雞腿</t>
    <phoneticPr fontId="19" type="noConversion"/>
  </si>
  <si>
    <t>新鮮雞翅</t>
    <phoneticPr fontId="19" type="noConversion"/>
  </si>
  <si>
    <t>蒸煮麵</t>
    <phoneticPr fontId="19" type="noConversion"/>
  </si>
  <si>
    <t>高麗菜</t>
    <phoneticPr fontId="19" type="noConversion"/>
  </si>
  <si>
    <t>新鮮豬肉</t>
    <phoneticPr fontId="19" type="noConversion"/>
  </si>
  <si>
    <t>大白菜</t>
    <phoneticPr fontId="19" type="noConversion"/>
  </si>
  <si>
    <t>甜不辣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</si>
</sst>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70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sz val="50"/>
      <name val="新細明體"/>
      <family val="1"/>
      <charset val="136"/>
    </font>
    <font>
      <sz val="40"/>
      <name val="新細明體"/>
      <family val="1"/>
      <charset val="136"/>
    </font>
    <font>
      <b/>
      <sz val="20"/>
      <name val="新細明體"/>
      <family val="1"/>
      <charset val="136"/>
    </font>
    <font>
      <sz val="20"/>
      <color indexed="10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0"/>
      <color indexed="17"/>
      <name val="新細明體"/>
      <family val="1"/>
      <charset val="136"/>
    </font>
    <font>
      <sz val="28"/>
      <name val="新細明體"/>
      <family val="1"/>
      <charset val="136"/>
    </font>
    <font>
      <sz val="20"/>
      <color indexed="8"/>
      <name val="華康中圓體(P)"/>
      <family val="2"/>
    </font>
    <font>
      <b/>
      <sz val="20"/>
      <color indexed="8"/>
      <name val="新細明體"/>
      <family val="1"/>
      <charset val="136"/>
    </font>
    <font>
      <b/>
      <sz val="35"/>
      <name val="王漢宗綜藝體繁"/>
      <family val="1"/>
      <charset val="136"/>
    </font>
    <font>
      <b/>
      <sz val="14"/>
      <name val="新細明體"/>
      <family val="1"/>
      <charset val="136"/>
    </font>
    <font>
      <b/>
      <sz val="5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20"/>
      <color theme="1"/>
      <name val="華康少女文字W3"/>
      <family val="3"/>
      <charset val="136"/>
    </font>
    <font>
      <b/>
      <sz val="20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50"/>
      <color theme="1"/>
      <name val="標楷體"/>
      <family val="4"/>
      <charset val="136"/>
    </font>
    <font>
      <b/>
      <sz val="72"/>
      <color theme="1"/>
      <name val="標楷體"/>
      <family val="4"/>
      <charset val="136"/>
    </font>
    <font>
      <b/>
      <sz val="40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sz val="36"/>
      <color theme="1"/>
      <name val="華康少女文字W3"/>
      <family val="3"/>
      <charset val="136"/>
    </font>
    <font>
      <sz val="48"/>
      <color theme="1"/>
      <name val="華康少女文字W3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9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</borders>
  <cellStyleXfs count="5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5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8" xfId="0" applyFont="1" applyBorder="1" applyAlignment="1">
      <alignment horizontal="left" vertical="center" wrapText="1" shrinkToFit="1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8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3" fillId="0" borderId="18" xfId="0" applyFont="1" applyBorder="1" applyAlignment="1">
      <alignment horizontal="left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3" fillId="0" borderId="18" xfId="0" applyFont="1" applyBorder="1" applyAlignment="1">
      <alignment horizontal="left" vertical="center"/>
    </xf>
    <xf numFmtId="0" fontId="34" fillId="0" borderId="17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27" xfId="0" applyFont="1" applyFill="1" applyBorder="1" applyAlignment="1">
      <alignment horizontal="center" vertical="center" shrinkToFit="1"/>
    </xf>
    <xf numFmtId="0" fontId="34" fillId="0" borderId="28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9" fillId="0" borderId="15" xfId="0" applyFont="1" applyFill="1" applyBorder="1" applyAlignment="1">
      <alignment horizontal="center" vertical="center" shrinkToFit="1"/>
    </xf>
    <xf numFmtId="0" fontId="28" fillId="0" borderId="19" xfId="0" applyFont="1" applyBorder="1">
      <alignment vertical="center"/>
    </xf>
    <xf numFmtId="0" fontId="29" fillId="0" borderId="22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shrinkToFit="1"/>
    </xf>
    <xf numFmtId="0" fontId="34" fillId="0" borderId="24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left" vertical="center" shrinkToFit="1"/>
    </xf>
    <xf numFmtId="0" fontId="33" fillId="0" borderId="18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39" fillId="0" borderId="18" xfId="0" applyFont="1" applyBorder="1" applyAlignment="1">
      <alignment horizontal="left" vertical="center" shrinkToFit="1"/>
    </xf>
    <xf numFmtId="0" fontId="39" fillId="0" borderId="18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 shrinkToFit="1"/>
    </xf>
    <xf numFmtId="0" fontId="28" fillId="0" borderId="32" xfId="0" applyFont="1" applyFill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8" fillId="0" borderId="33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vertical="center" textRotation="180" shrinkToFit="1"/>
    </xf>
    <xf numFmtId="0" fontId="22" fillId="24" borderId="21" xfId="0" applyFont="1" applyFill="1" applyBorder="1" applyAlignment="1">
      <alignment horizontal="center" vertical="center" shrinkToFit="1"/>
    </xf>
    <xf numFmtId="0" fontId="40" fillId="24" borderId="16" xfId="0" applyFont="1" applyFill="1" applyBorder="1" applyAlignment="1">
      <alignment horizontal="center" vertical="center" shrinkToFit="1"/>
    </xf>
    <xf numFmtId="0" fontId="33" fillId="0" borderId="34" xfId="0" applyFont="1" applyFill="1" applyBorder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right"/>
    </xf>
    <xf numFmtId="0" fontId="33" fillId="0" borderId="18" xfId="0" applyFont="1" applyFill="1" applyBorder="1" applyAlignment="1">
      <alignment horizontal="center" vertical="center" shrinkToFit="1"/>
    </xf>
    <xf numFmtId="0" fontId="33" fillId="0" borderId="32" xfId="0" applyFont="1" applyFill="1" applyBorder="1">
      <alignment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left"/>
    </xf>
    <xf numFmtId="0" fontId="28" fillId="0" borderId="33" xfId="0" applyFont="1" applyBorder="1">
      <alignment vertical="center"/>
    </xf>
    <xf numFmtId="0" fontId="28" fillId="0" borderId="20" xfId="0" applyFont="1" applyFill="1" applyBorder="1" applyAlignment="1">
      <alignment vertical="center" shrinkToFit="1"/>
    </xf>
    <xf numFmtId="0" fontId="28" fillId="0" borderId="33" xfId="0" applyFont="1" applyBorder="1" applyAlignment="1">
      <alignment horizontal="left" vertical="center" shrinkToFit="1"/>
    </xf>
    <xf numFmtId="0" fontId="33" fillId="25" borderId="32" xfId="0" applyFont="1" applyFill="1" applyBorder="1">
      <alignment vertical="center"/>
    </xf>
    <xf numFmtId="0" fontId="33" fillId="25" borderId="32" xfId="0" applyFont="1" applyFill="1" applyBorder="1" applyAlignment="1">
      <alignment horizontal="right"/>
    </xf>
    <xf numFmtId="0" fontId="22" fillId="26" borderId="16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vertical="center" shrinkToFit="1"/>
    </xf>
    <xf numFmtId="0" fontId="28" fillId="0" borderId="2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 shrinkToFit="1"/>
    </xf>
    <xf numFmtId="0" fontId="34" fillId="0" borderId="35" xfId="0" applyFont="1" applyFill="1" applyBorder="1" applyAlignment="1">
      <alignment horizontal="center" vertical="center" shrinkToFit="1"/>
    </xf>
    <xf numFmtId="0" fontId="34" fillId="0" borderId="36" xfId="0" applyFont="1" applyBorder="1" applyAlignment="1">
      <alignment horizontal="right"/>
    </xf>
    <xf numFmtId="0" fontId="28" fillId="0" borderId="37" xfId="0" applyFont="1" applyFill="1" applyBorder="1">
      <alignment vertical="center"/>
    </xf>
    <xf numFmtId="0" fontId="28" fillId="0" borderId="38" xfId="0" applyFont="1" applyFill="1" applyBorder="1" applyAlignment="1">
      <alignment vertical="center" textRotation="180" shrinkToFit="1"/>
    </xf>
    <xf numFmtId="0" fontId="28" fillId="0" borderId="38" xfId="0" applyFont="1" applyBorder="1" applyAlignment="1">
      <alignment horizontal="left" vertical="center" shrinkToFit="1"/>
    </xf>
    <xf numFmtId="0" fontId="45" fillId="0" borderId="25" xfId="0" applyFont="1" applyBorder="1" applyAlignment="1">
      <alignment horizontal="left" vertical="center" shrinkToFit="1"/>
    </xf>
    <xf numFmtId="0" fontId="45" fillId="0" borderId="18" xfId="0" applyFont="1" applyBorder="1" applyAlignment="1">
      <alignment horizontal="left" vertical="center" shrinkToFit="1"/>
    </xf>
    <xf numFmtId="0" fontId="28" fillId="27" borderId="33" xfId="0" applyFont="1" applyFill="1" applyBorder="1" applyAlignment="1">
      <alignment horizontal="center" vertical="center" shrinkToFit="1"/>
    </xf>
    <xf numFmtId="0" fontId="45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shrinkToFit="1"/>
    </xf>
    <xf numFmtId="0" fontId="41" fillId="0" borderId="18" xfId="0" applyFont="1" applyBorder="1" applyAlignment="1">
      <alignment horizontal="left" vertical="center" shrinkToFit="1"/>
    </xf>
    <xf numFmtId="0" fontId="44" fillId="0" borderId="18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46" fillId="0" borderId="18" xfId="0" applyFont="1" applyBorder="1" applyAlignment="1">
      <alignment horizontal="left" vertical="center" shrinkToFit="1"/>
    </xf>
    <xf numFmtId="0" fontId="47" fillId="0" borderId="18" xfId="0" applyFont="1" applyBorder="1" applyAlignment="1">
      <alignment horizontal="left" vertical="center" shrinkToFit="1"/>
    </xf>
    <xf numFmtId="0" fontId="45" fillId="0" borderId="33" xfId="0" applyFont="1" applyBorder="1" applyAlignment="1">
      <alignment horizontal="left" vertical="center" shrinkToFit="1"/>
    </xf>
    <xf numFmtId="0" fontId="48" fillId="0" borderId="18" xfId="0" applyFont="1" applyFill="1" applyBorder="1" applyAlignment="1">
      <alignment horizontal="left" vertical="center" shrinkToFit="1"/>
    </xf>
    <xf numFmtId="0" fontId="48" fillId="0" borderId="39" xfId="0" applyFont="1" applyBorder="1" applyAlignment="1">
      <alignment horizontal="left" vertical="center" shrinkToFit="1"/>
    </xf>
    <xf numFmtId="0" fontId="34" fillId="0" borderId="40" xfId="0" applyFont="1" applyFill="1" applyBorder="1">
      <alignment vertical="center"/>
    </xf>
    <xf numFmtId="0" fontId="47" fillId="0" borderId="18" xfId="0" applyFont="1" applyBorder="1" applyAlignment="1">
      <alignment horizontal="center" vertical="center" shrinkToFit="1"/>
    </xf>
    <xf numFmtId="0" fontId="56" fillId="0" borderId="18" xfId="0" applyFont="1" applyFill="1" applyBorder="1" applyAlignment="1">
      <alignment horizontal="left" vertical="center" shrinkToFit="1"/>
    </xf>
    <xf numFmtId="0" fontId="56" fillId="0" borderId="25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left" vertical="center" shrinkToFit="1"/>
    </xf>
    <xf numFmtId="0" fontId="56" fillId="0" borderId="33" xfId="0" applyFont="1" applyBorder="1" applyAlignment="1">
      <alignment horizontal="left" vertical="center" shrinkToFit="1"/>
    </xf>
    <xf numFmtId="0" fontId="39" fillId="0" borderId="33" xfId="0" applyFont="1" applyBorder="1">
      <alignment vertical="center"/>
    </xf>
    <xf numFmtId="0" fontId="50" fillId="0" borderId="41" xfId="0" applyFont="1" applyFill="1" applyBorder="1" applyAlignment="1" applyProtection="1">
      <alignment vertical="center"/>
    </xf>
    <xf numFmtId="0" fontId="22" fillId="0" borderId="18" xfId="0" applyFont="1" applyBorder="1" applyAlignment="1">
      <alignment horizontal="center" vertical="center" shrinkToFit="1"/>
    </xf>
    <xf numFmtId="0" fontId="2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shrinkToFit="1"/>
    </xf>
    <xf numFmtId="0" fontId="51" fillId="0" borderId="18" xfId="0" applyFont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3" fillId="0" borderId="0" xfId="20" applyFont="1" applyFill="1" applyAlignment="1"/>
    <xf numFmtId="0" fontId="42" fillId="0" borderId="0" xfId="20" applyFont="1" applyFill="1"/>
    <xf numFmtId="0" fontId="43" fillId="0" borderId="0" xfId="20" applyFont="1" applyFill="1"/>
    <xf numFmtId="0" fontId="28" fillId="0" borderId="18" xfId="0" applyFont="1" applyBorder="1" applyAlignment="1">
      <alignment vertical="center" shrinkToFit="1"/>
    </xf>
    <xf numFmtId="0" fontId="22" fillId="0" borderId="18" xfId="0" applyFont="1" applyBorder="1" applyAlignment="1">
      <alignment vertical="center" textRotation="180" shrinkToFit="1"/>
    </xf>
    <xf numFmtId="0" fontId="28" fillId="0" borderId="18" xfId="0" applyFont="1" applyBorder="1" applyAlignment="1">
      <alignment vertical="center" textRotation="180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44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39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39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28" fillId="0" borderId="18" xfId="0" applyFont="1" applyFill="1" applyBorder="1" applyAlignment="1">
      <alignment vertical="center" textRotation="180" shrinkToFit="1"/>
    </xf>
    <xf numFmtId="0" fontId="39" fillId="0" borderId="18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 shrinkToFit="1"/>
    </xf>
    <xf numFmtId="0" fontId="28" fillId="0" borderId="33" xfId="0" applyFont="1" applyBorder="1">
      <alignment vertical="center"/>
    </xf>
    <xf numFmtId="0" fontId="41" fillId="0" borderId="18" xfId="0" applyFont="1" applyBorder="1" applyAlignment="1">
      <alignment horizontal="left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8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22" fillId="0" borderId="0" xfId="0" applyFont="1">
      <alignment vertical="center"/>
    </xf>
    <xf numFmtId="0" fontId="57" fillId="0" borderId="0" xfId="20" applyFont="1" applyFill="1"/>
    <xf numFmtId="0" fontId="3" fillId="0" borderId="0" xfId="20" applyFont="1" applyFill="1"/>
    <xf numFmtId="0" fontId="58" fillId="0" borderId="0" xfId="0" applyFont="1" applyFill="1" applyBorder="1" applyAlignment="1">
      <alignment horizontal="left" shrinkToFit="1"/>
    </xf>
    <xf numFmtId="0" fontId="57" fillId="0" borderId="0" xfId="20" applyFont="1" applyFill="1" applyBorder="1"/>
    <xf numFmtId="0" fontId="59" fillId="0" borderId="48" xfId="20" applyFont="1" applyFill="1" applyBorder="1"/>
    <xf numFmtId="0" fontId="59" fillId="0" borderId="39" xfId="20" applyFont="1" applyFill="1" applyBorder="1"/>
    <xf numFmtId="0" fontId="59" fillId="0" borderId="49" xfId="20" applyFont="1" applyFill="1" applyBorder="1"/>
    <xf numFmtId="0" fontId="59" fillId="0" borderId="50" xfId="20" applyFont="1" applyFill="1" applyBorder="1"/>
    <xf numFmtId="0" fontId="59" fillId="0" borderId="51" xfId="20" applyFont="1" applyFill="1" applyBorder="1"/>
    <xf numFmtId="0" fontId="59" fillId="0" borderId="52" xfId="20" applyFont="1" applyFill="1" applyBorder="1"/>
    <xf numFmtId="0" fontId="59" fillId="0" borderId="43" xfId="20" applyFont="1" applyFill="1" applyBorder="1"/>
    <xf numFmtId="0" fontId="59" fillId="0" borderId="44" xfId="20" applyFont="1" applyFill="1" applyBorder="1"/>
    <xf numFmtId="0" fontId="59" fillId="0" borderId="45" xfId="20" applyFont="1" applyFill="1" applyBorder="1"/>
    <xf numFmtId="0" fontId="59" fillId="0" borderId="46" xfId="20" applyFont="1" applyFill="1" applyBorder="1"/>
    <xf numFmtId="0" fontId="59" fillId="0" borderId="47" xfId="20" applyFont="1" applyFill="1" applyBorder="1"/>
    <xf numFmtId="0" fontId="60" fillId="0" borderId="50" xfId="20" applyFont="1" applyFill="1" applyBorder="1"/>
    <xf numFmtId="0" fontId="60" fillId="0" borderId="43" xfId="20" applyFont="1" applyFill="1" applyBorder="1"/>
    <xf numFmtId="0" fontId="60" fillId="0" borderId="44" xfId="20" applyFont="1" applyFill="1" applyBorder="1"/>
    <xf numFmtId="0" fontId="60" fillId="0" borderId="42" xfId="20" applyFont="1" applyFill="1" applyBorder="1"/>
    <xf numFmtId="0" fontId="60" fillId="0" borderId="45" xfId="20" applyFont="1" applyFill="1" applyBorder="1"/>
    <xf numFmtId="0" fontId="60" fillId="0" borderId="46" xfId="20" applyFont="1" applyFill="1" applyBorder="1"/>
    <xf numFmtId="0" fontId="60" fillId="0" borderId="47" xfId="20" applyFont="1" applyFill="1" applyBorder="1"/>
    <xf numFmtId="0" fontId="60" fillId="0" borderId="52" xfId="20" applyFont="1" applyFill="1" applyBorder="1"/>
    <xf numFmtId="0" fontId="60" fillId="0" borderId="53" xfId="20" applyFont="1" applyFill="1" applyBorder="1"/>
    <xf numFmtId="0" fontId="60" fillId="0" borderId="54" xfId="20" applyFont="1" applyFill="1" applyBorder="1"/>
    <xf numFmtId="0" fontId="60" fillId="0" borderId="55" xfId="20" applyFont="1" applyFill="1" applyBorder="1"/>
    <xf numFmtId="0" fontId="60" fillId="0" borderId="56" xfId="20" applyFont="1" applyFill="1" applyBorder="1"/>
    <xf numFmtId="0" fontId="60" fillId="0" borderId="57" xfId="20" applyFont="1" applyFill="1" applyBorder="1"/>
    <xf numFmtId="0" fontId="60" fillId="0" borderId="58" xfId="20" applyFont="1" applyFill="1" applyBorder="1"/>
    <xf numFmtId="0" fontId="61" fillId="0" borderId="43" xfId="20" applyFont="1" applyFill="1" applyBorder="1"/>
    <xf numFmtId="0" fontId="61" fillId="0" borderId="44" xfId="20" applyFont="1" applyFill="1" applyBorder="1"/>
    <xf numFmtId="0" fontId="61" fillId="0" borderId="47" xfId="20" applyFont="1" applyFill="1" applyBorder="1"/>
    <xf numFmtId="0" fontId="61" fillId="0" borderId="46" xfId="20" applyFont="1" applyFill="1" applyBorder="1"/>
    <xf numFmtId="0" fontId="37" fillId="0" borderId="42" xfId="20" applyFont="1" applyFill="1" applyBorder="1"/>
    <xf numFmtId="0" fontId="53" fillId="0" borderId="43" xfId="20" applyFont="1" applyFill="1" applyBorder="1"/>
    <xf numFmtId="0" fontId="37" fillId="0" borderId="43" xfId="20" applyFont="1" applyFill="1" applyBorder="1"/>
    <xf numFmtId="0" fontId="53" fillId="0" borderId="44" xfId="20" applyFont="1" applyFill="1" applyBorder="1"/>
    <xf numFmtId="0" fontId="37" fillId="0" borderId="45" xfId="20" applyFont="1" applyFill="1" applyBorder="1"/>
    <xf numFmtId="0" fontId="53" fillId="0" borderId="46" xfId="20" applyFont="1" applyFill="1" applyBorder="1"/>
    <xf numFmtId="0" fontId="37" fillId="0" borderId="46" xfId="20" applyFont="1" applyFill="1" applyBorder="1"/>
    <xf numFmtId="0" fontId="53" fillId="0" borderId="47" xfId="20" applyFont="1" applyFill="1" applyBorder="1"/>
    <xf numFmtId="0" fontId="0" fillId="0" borderId="0" xfId="0" applyFont="1" applyFill="1">
      <alignment vertic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178" fontId="65" fillId="0" borderId="65" xfId="0" applyNumberFormat="1" applyFont="1" applyFill="1" applyBorder="1" applyAlignment="1">
      <alignment horizontal="center" vertical="center" wrapText="1"/>
    </xf>
    <xf numFmtId="178" fontId="65" fillId="0" borderId="66" xfId="0" applyNumberFormat="1" applyFont="1" applyFill="1" applyBorder="1" applyAlignment="1">
      <alignment horizontal="center" vertical="center" wrapText="1"/>
    </xf>
    <xf numFmtId="178" fontId="65" fillId="0" borderId="67" xfId="0" applyNumberFormat="1" applyFont="1" applyFill="1" applyBorder="1" applyAlignment="1">
      <alignment horizontal="center" vertical="center" wrapText="1"/>
    </xf>
    <xf numFmtId="0" fontId="63" fillId="0" borderId="64" xfId="0" applyFont="1" applyFill="1" applyBorder="1" applyAlignment="1">
      <alignment horizontal="center" vertical="center" shrinkToFit="1"/>
    </xf>
    <xf numFmtId="0" fontId="63" fillId="0" borderId="0" xfId="0" applyFont="1" applyFill="1" applyBorder="1" applyAlignment="1">
      <alignment horizontal="center" vertical="center" shrinkToFit="1"/>
    </xf>
    <xf numFmtId="0" fontId="63" fillId="0" borderId="59" xfId="0" applyFont="1" applyFill="1" applyBorder="1" applyAlignment="1">
      <alignment horizontal="center" vertical="center" shrinkToFit="1"/>
    </xf>
    <xf numFmtId="0" fontId="63" fillId="0" borderId="68" xfId="0" applyFont="1" applyFill="1" applyBorder="1" applyAlignment="1">
      <alignment horizontal="center" vertical="center" shrinkToFit="1"/>
    </xf>
    <xf numFmtId="0" fontId="63" fillId="0" borderId="40" xfId="0" applyFont="1" applyFill="1" applyBorder="1" applyAlignment="1">
      <alignment horizontal="center" vertical="center" shrinkToFit="1"/>
    </xf>
    <xf numFmtId="0" fontId="63" fillId="0" borderId="60" xfId="0" applyFont="1" applyFill="1" applyBorder="1" applyAlignment="1">
      <alignment horizontal="center" vertical="center" shrinkToFit="1"/>
    </xf>
    <xf numFmtId="0" fontId="63" fillId="0" borderId="0" xfId="0" applyFont="1" applyFill="1" applyAlignment="1">
      <alignment horizontal="center" vertical="center" shrinkToFit="1"/>
    </xf>
    <xf numFmtId="0" fontId="54" fillId="0" borderId="62" xfId="0" applyFont="1" applyFill="1" applyBorder="1" applyAlignment="1">
      <alignment horizontal="center" vertical="center" shrinkToFit="1"/>
    </xf>
    <xf numFmtId="0" fontId="54" fillId="0" borderId="63" xfId="0" applyFont="1" applyFill="1" applyBorder="1" applyAlignment="1">
      <alignment horizontal="center" vertical="center" shrinkToFit="1"/>
    </xf>
    <xf numFmtId="0" fontId="54" fillId="0" borderId="61" xfId="0" applyFont="1" applyFill="1" applyBorder="1" applyAlignment="1">
      <alignment horizontal="center" vertical="center" shrinkToFit="1"/>
    </xf>
    <xf numFmtId="0" fontId="63" fillId="0" borderId="62" xfId="0" applyFont="1" applyFill="1" applyBorder="1" applyAlignment="1">
      <alignment horizontal="center" vertical="center" shrinkToFit="1"/>
    </xf>
    <xf numFmtId="0" fontId="63" fillId="0" borderId="63" xfId="0" applyFont="1" applyFill="1" applyBorder="1" applyAlignment="1">
      <alignment horizontal="center" vertical="center" shrinkToFit="1"/>
    </xf>
    <xf numFmtId="0" fontId="63" fillId="0" borderId="61" xfId="0" applyFont="1" applyFill="1" applyBorder="1" applyAlignment="1">
      <alignment horizontal="center" vertical="center" shrinkToFit="1"/>
    </xf>
    <xf numFmtId="0" fontId="67" fillId="0" borderId="72" xfId="0" applyFont="1" applyFill="1" applyBorder="1" applyAlignment="1">
      <alignment horizontal="center" vertical="center" shrinkToFit="1"/>
    </xf>
    <xf numFmtId="0" fontId="67" fillId="0" borderId="73" xfId="0" applyFont="1" applyFill="1" applyBorder="1" applyAlignment="1">
      <alignment horizontal="center" vertical="center" shrinkToFit="1"/>
    </xf>
    <xf numFmtId="0" fontId="67" fillId="0" borderId="74" xfId="0" applyFont="1" applyFill="1" applyBorder="1" applyAlignment="1">
      <alignment horizontal="center" vertical="center" shrinkToFit="1"/>
    </xf>
    <xf numFmtId="0" fontId="67" fillId="0" borderId="68" xfId="0" applyFont="1" applyFill="1" applyBorder="1" applyAlignment="1">
      <alignment horizontal="center" vertical="center" shrinkToFit="1"/>
    </xf>
    <xf numFmtId="0" fontId="67" fillId="0" borderId="40" xfId="0" applyFont="1" applyFill="1" applyBorder="1" applyAlignment="1">
      <alignment horizontal="center" vertical="center" shrinkToFit="1"/>
    </xf>
    <xf numFmtId="0" fontId="67" fillId="0" borderId="60" xfId="0" applyFont="1" applyFill="1" applyBorder="1" applyAlignment="1">
      <alignment horizontal="center" vertical="center" shrinkToFit="1"/>
    </xf>
    <xf numFmtId="0" fontId="54" fillId="0" borderId="64" xfId="0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horizontal="center" vertical="center" shrinkToFit="1"/>
    </xf>
    <xf numFmtId="0" fontId="54" fillId="0" borderId="59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center" vertical="center" shrinkToFit="1"/>
    </xf>
    <xf numFmtId="0" fontId="62" fillId="0" borderId="72" xfId="0" applyFont="1" applyFill="1" applyBorder="1" applyAlignment="1">
      <alignment horizontal="center" vertical="center" shrinkToFit="1"/>
    </xf>
    <xf numFmtId="0" fontId="62" fillId="0" borderId="73" xfId="0" applyFont="1" applyFill="1" applyBorder="1" applyAlignment="1">
      <alignment horizontal="center" vertical="center" shrinkToFit="1"/>
    </xf>
    <xf numFmtId="0" fontId="62" fillId="0" borderId="74" xfId="0" applyFont="1" applyFill="1" applyBorder="1" applyAlignment="1">
      <alignment horizontal="center" vertical="center" shrinkToFit="1"/>
    </xf>
    <xf numFmtId="0" fontId="58" fillId="0" borderId="0" xfId="0" applyFont="1" applyFill="1" applyBorder="1" applyAlignment="1">
      <alignment horizontal="left" shrinkToFit="1"/>
    </xf>
    <xf numFmtId="178" fontId="66" fillId="0" borderId="68" xfId="0" applyNumberFormat="1" applyFont="1" applyFill="1" applyBorder="1" applyAlignment="1">
      <alignment horizontal="center" vertical="center" wrapText="1"/>
    </xf>
    <xf numFmtId="178" fontId="66" fillId="0" borderId="40" xfId="0" applyNumberFormat="1" applyFont="1" applyFill="1" applyBorder="1" applyAlignment="1">
      <alignment horizontal="center" vertical="center" wrapText="1"/>
    </xf>
    <xf numFmtId="178" fontId="66" fillId="0" borderId="60" xfId="0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left" shrinkToFit="1"/>
    </xf>
    <xf numFmtId="0" fontId="68" fillId="0" borderId="63" xfId="0" applyFont="1" applyFill="1" applyBorder="1" applyAlignment="1">
      <alignment horizontal="left" shrinkToFit="1"/>
    </xf>
    <xf numFmtId="0" fontId="52" fillId="0" borderId="62" xfId="0" applyFont="1" applyFill="1" applyBorder="1" applyAlignment="1">
      <alignment horizontal="center" vertical="center" shrinkToFit="1"/>
    </xf>
    <xf numFmtId="0" fontId="52" fillId="0" borderId="63" xfId="0" applyFont="1" applyFill="1" applyBorder="1" applyAlignment="1">
      <alignment horizontal="center" vertical="center" shrinkToFit="1"/>
    </xf>
    <xf numFmtId="0" fontId="52" fillId="0" borderId="61" xfId="0" applyFont="1" applyFill="1" applyBorder="1" applyAlignment="1">
      <alignment horizontal="center" vertical="center" shrinkToFit="1"/>
    </xf>
    <xf numFmtId="0" fontId="52" fillId="0" borderId="64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59" xfId="0" applyFont="1" applyFill="1" applyBorder="1" applyAlignment="1">
      <alignment horizontal="center" vertical="center"/>
    </xf>
    <xf numFmtId="0" fontId="52" fillId="0" borderId="64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59" xfId="0" applyFont="1" applyFill="1" applyBorder="1" applyAlignment="1">
      <alignment horizontal="center" vertical="center" shrinkToFit="1"/>
    </xf>
    <xf numFmtId="0" fontId="68" fillId="0" borderId="0" xfId="0" applyFont="1" applyFill="1" applyBorder="1" applyAlignment="1">
      <alignment horizontal="left" shrinkToFit="1"/>
    </xf>
    <xf numFmtId="0" fontId="49" fillId="0" borderId="0" xfId="20" applyFont="1" applyFill="1" applyAlignment="1">
      <alignment horizontal="center"/>
    </xf>
    <xf numFmtId="0" fontId="64" fillId="0" borderId="0" xfId="0" applyFont="1" applyFill="1" applyBorder="1" applyAlignment="1">
      <alignment horizontal="left" vertical="center"/>
    </xf>
    <xf numFmtId="0" fontId="64" fillId="0" borderId="63" xfId="0" applyFont="1" applyFill="1" applyBorder="1" applyAlignment="1">
      <alignment horizontal="left" vertical="center"/>
    </xf>
    <xf numFmtId="178" fontId="66" fillId="0" borderId="69" xfId="0" applyNumberFormat="1" applyFont="1" applyFill="1" applyBorder="1" applyAlignment="1">
      <alignment horizontal="center" vertical="center" wrapText="1"/>
    </xf>
    <xf numFmtId="178" fontId="66" fillId="0" borderId="70" xfId="0" applyNumberFormat="1" applyFont="1" applyFill="1" applyBorder="1" applyAlignment="1">
      <alignment horizontal="center" vertical="center" wrapText="1"/>
    </xf>
    <xf numFmtId="178" fontId="66" fillId="0" borderId="71" xfId="0" applyNumberFormat="1" applyFont="1" applyFill="1" applyBorder="1" applyAlignment="1">
      <alignment horizontal="center" vertical="center" wrapText="1"/>
    </xf>
    <xf numFmtId="178" fontId="66" fillId="0" borderId="65" xfId="0" applyNumberFormat="1" applyFont="1" applyFill="1" applyBorder="1" applyAlignment="1">
      <alignment horizontal="center" vertical="center" wrapText="1"/>
    </xf>
    <xf numFmtId="178" fontId="66" fillId="0" borderId="66" xfId="0" applyNumberFormat="1" applyFont="1" applyFill="1" applyBorder="1" applyAlignment="1">
      <alignment horizontal="center" vertical="center" wrapText="1"/>
    </xf>
    <xf numFmtId="178" fontId="66" fillId="0" borderId="67" xfId="0" applyNumberFormat="1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7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7" fillId="0" borderId="75" xfId="0" applyFont="1" applyBorder="1" applyAlignment="1">
      <alignment horizontal="right" vertical="top"/>
    </xf>
    <xf numFmtId="0" fontId="33" fillId="0" borderId="17" xfId="0" applyFont="1" applyFill="1" applyBorder="1" applyAlignment="1">
      <alignment horizontal="center" vertical="center" textRotation="255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2" fillId="0" borderId="26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4" fillId="0" borderId="75" xfId="0" applyFont="1" applyBorder="1" applyAlignment="1">
      <alignment horizontal="right" vertical="top"/>
    </xf>
    <xf numFmtId="0" fontId="23" fillId="0" borderId="17" xfId="0" applyFont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</cellXfs>
  <cellStyles count="56">
    <cellStyle name="20% - 輔色1" xfId="1" builtinId="30" customBuiltin="1"/>
    <cellStyle name="20% - 輔色1 2" xfId="44"/>
    <cellStyle name="20% - 輔色2" xfId="2" builtinId="34" customBuiltin="1"/>
    <cellStyle name="20% - 輔色2 2" xfId="45"/>
    <cellStyle name="20% - 輔色3" xfId="3" builtinId="38" customBuiltin="1"/>
    <cellStyle name="20% - 輔色3 2" xfId="46"/>
    <cellStyle name="20% - 輔色4" xfId="4" builtinId="42" customBuiltin="1"/>
    <cellStyle name="20% - 輔色4 2" xfId="47"/>
    <cellStyle name="20% - 輔色5" xfId="5" builtinId="46" customBuiltin="1"/>
    <cellStyle name="20% - 輔色5 2" xfId="48"/>
    <cellStyle name="20% - 輔色6" xfId="6" builtinId="50" customBuiltin="1"/>
    <cellStyle name="20% - 輔色6 2" xfId="49"/>
    <cellStyle name="40% - 輔色1" xfId="7" builtinId="31" customBuiltin="1"/>
    <cellStyle name="40% - 輔色1 2" xfId="50"/>
    <cellStyle name="40% - 輔色2" xfId="8" builtinId="35" customBuiltin="1"/>
    <cellStyle name="40% - 輔色2 2" xfId="51"/>
    <cellStyle name="40% - 輔色3" xfId="9" builtinId="39" customBuiltin="1"/>
    <cellStyle name="40% - 輔色3 2" xfId="52"/>
    <cellStyle name="40% - 輔色4" xfId="10" builtinId="43" customBuiltin="1"/>
    <cellStyle name="40% - 輔色4 2" xfId="53"/>
    <cellStyle name="40% - 輔色5" xfId="11" builtinId="47" customBuiltin="1"/>
    <cellStyle name="40% - 輔色5 2" xfId="54"/>
    <cellStyle name="40% - 輔色6" xfId="12" builtinId="51" customBuiltin="1"/>
    <cellStyle name="40% - 輔色6 2" xfId="55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新增Microsoft Excel 工作表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3220" name="圖片 4">
          <a:extLst>
            <a:ext uri="{FF2B5EF4-FFF2-40B4-BE49-F238E27FC236}">
              <a16:creationId xmlns:a16="http://schemas.microsoft.com/office/drawing/2014/main" xmlns="" id="{00000000-0008-0000-0000-0000C4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1911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3221" name="圖片 4">
          <a:extLst>
            <a:ext uri="{FF2B5EF4-FFF2-40B4-BE49-F238E27FC236}">
              <a16:creationId xmlns:a16="http://schemas.microsoft.com/office/drawing/2014/main" xmlns="" id="{00000000-0008-0000-0000-0000C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1911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9525</xdr:rowOff>
    </xdr:from>
    <xdr:to>
      <xdr:col>20</xdr:col>
      <xdr:colOff>28575</xdr:colOff>
      <xdr:row>5</xdr:row>
      <xdr:rowOff>28575</xdr:rowOff>
    </xdr:to>
    <xdr:pic>
      <xdr:nvPicPr>
        <xdr:cNvPr id="33222" name="圖片 4">
          <a:extLst>
            <a:ext uri="{FF2B5EF4-FFF2-40B4-BE49-F238E27FC236}">
              <a16:creationId xmlns:a16="http://schemas.microsoft.com/office/drawing/2014/main" xmlns="" id="{00000000-0008-0000-0000-0000C6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31051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66675</xdr:rowOff>
    </xdr:from>
    <xdr:to>
      <xdr:col>21</xdr:col>
      <xdr:colOff>390525</xdr:colOff>
      <xdr:row>9</xdr:row>
      <xdr:rowOff>66675</xdr:rowOff>
    </xdr:to>
    <xdr:pic>
      <xdr:nvPicPr>
        <xdr:cNvPr id="33223" name="Picture 1180">
          <a:extLst>
            <a:ext uri="{FF2B5EF4-FFF2-40B4-BE49-F238E27FC236}">
              <a16:creationId xmlns:a16="http://schemas.microsoft.com/office/drawing/2014/main" xmlns="" id="{00000000-0008-0000-0000-0000C7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594360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33224" name="圖片 4">
          <a:extLst>
            <a:ext uri="{FF2B5EF4-FFF2-40B4-BE49-F238E27FC236}">
              <a16:creationId xmlns:a16="http://schemas.microsoft.com/office/drawing/2014/main" xmlns="" id="{00000000-0008-0000-0000-0000C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3239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33225" name="圖片 4">
          <a:extLst>
            <a:ext uri="{FF2B5EF4-FFF2-40B4-BE49-F238E27FC236}">
              <a16:creationId xmlns:a16="http://schemas.microsoft.com/office/drawing/2014/main" xmlns="" id="{00000000-0008-0000-0000-0000C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3239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1102995</xdr:colOff>
      <xdr:row>0</xdr:row>
      <xdr:rowOff>188595</xdr:rowOff>
    </xdr:from>
    <xdr:to>
      <xdr:col>18</xdr:col>
      <xdr:colOff>1541145</xdr:colOff>
      <xdr:row>1</xdr:row>
      <xdr:rowOff>340995</xdr:rowOff>
    </xdr:to>
    <xdr:pic>
      <xdr:nvPicPr>
        <xdr:cNvPr id="33226" name="Picture 2050">
          <a:extLst>
            <a:ext uri="{FF2B5EF4-FFF2-40B4-BE49-F238E27FC236}">
              <a16:creationId xmlns:a16="http://schemas.microsoft.com/office/drawing/2014/main" xmlns="" id="{00000000-0008-0000-0000-0000CA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863155" y="188595"/>
          <a:ext cx="220599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3227" name="圖片 4">
          <a:extLst>
            <a:ext uri="{FF2B5EF4-FFF2-40B4-BE49-F238E27FC236}">
              <a16:creationId xmlns:a16="http://schemas.microsoft.com/office/drawing/2014/main" xmlns="" id="{00000000-0008-0000-0000-0000CB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18192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3228" name="圖片 4">
          <a:extLst>
            <a:ext uri="{FF2B5EF4-FFF2-40B4-BE49-F238E27FC236}">
              <a16:creationId xmlns:a16="http://schemas.microsoft.com/office/drawing/2014/main" xmlns="" id="{00000000-0008-0000-0000-0000CC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18192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3229" name="圖片 4">
          <a:extLst>
            <a:ext uri="{FF2B5EF4-FFF2-40B4-BE49-F238E27FC236}">
              <a16:creationId xmlns:a16="http://schemas.microsoft.com/office/drawing/2014/main" xmlns="" id="{00000000-0008-0000-0000-0000CD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18192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33230" name="Picture 1180">
          <a:extLst>
            <a:ext uri="{FF2B5EF4-FFF2-40B4-BE49-F238E27FC236}">
              <a16:creationId xmlns:a16="http://schemas.microsoft.com/office/drawing/2014/main" xmlns="" id="{00000000-0008-0000-0000-0000CE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181927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33231" name="圖片 4">
          <a:extLst>
            <a:ext uri="{FF2B5EF4-FFF2-40B4-BE49-F238E27FC236}">
              <a16:creationId xmlns:a16="http://schemas.microsoft.com/office/drawing/2014/main" xmlns="" id="{00000000-0008-0000-0000-0000CF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33232" name="圖片 4">
          <a:extLst>
            <a:ext uri="{FF2B5EF4-FFF2-40B4-BE49-F238E27FC236}">
              <a16:creationId xmlns:a16="http://schemas.microsoft.com/office/drawing/2014/main" xmlns="" id="{00000000-0008-0000-0000-0000D0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1493520</xdr:colOff>
      <xdr:row>0</xdr:row>
      <xdr:rowOff>0</xdr:rowOff>
    </xdr:from>
    <xdr:to>
      <xdr:col>17</xdr:col>
      <xdr:colOff>792480</xdr:colOff>
      <xdr:row>1</xdr:row>
      <xdr:rowOff>447528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B25CCED5-9659-4FD9-A651-13E53FCEE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5840" y="0"/>
          <a:ext cx="1066800" cy="1118088"/>
        </a:xfrm>
        <a:prstGeom prst="rect">
          <a:avLst/>
        </a:prstGeom>
      </xdr:spPr>
    </xdr:pic>
    <xdr:clientData/>
  </xdr:twoCellAnchor>
  <xdr:oneCellAnchor>
    <xdr:from>
      <xdr:col>15</xdr:col>
      <xdr:colOff>975360</xdr:colOff>
      <xdr:row>1</xdr:row>
      <xdr:rowOff>640080</xdr:rowOff>
    </xdr:from>
    <xdr:ext cx="8801100" cy="843308"/>
    <xdr:sp macro="" textlink="">
      <xdr:nvSpPr>
        <xdr:cNvPr id="17" name="文字方塊 16">
          <a:extLst>
            <a:ext uri="{FF2B5EF4-FFF2-40B4-BE49-F238E27FC236}">
              <a16:creationId xmlns:a16="http://schemas.microsoft.com/office/drawing/2014/main" xmlns="" id="{FB679194-860B-4551-8FA9-50FB8834CA1C}"/>
            </a:ext>
          </a:extLst>
        </xdr:cNvPr>
        <xdr:cNvSpPr txBox="1"/>
      </xdr:nvSpPr>
      <xdr:spPr>
        <a:xfrm>
          <a:off x="28834080" y="1310640"/>
          <a:ext cx="8801100" cy="843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45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本公司 豬肉 「原料原產地(台灣)」</a:t>
          </a:r>
          <a:endParaRPr lang="zh-TW" altLang="zh-TW" sz="45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3"/>
  <sheetViews>
    <sheetView tabSelected="1" topLeftCell="A7" zoomScale="25" zoomScaleNormal="25" zoomScaleSheetLayoutView="26" workbookViewId="0">
      <selection activeCell="E40" sqref="E40:H40"/>
    </sheetView>
  </sheetViews>
  <sheetFormatPr defaultColWidth="9" defaultRowHeight="16.5" x14ac:dyDescent="0.25"/>
  <cols>
    <col min="1" max="3" width="25.625" style="284" customWidth="1"/>
    <col min="4" max="4" width="33" style="284" customWidth="1"/>
    <col min="5" max="7" width="25.625" style="284" customWidth="1"/>
    <col min="8" max="8" width="33.25" style="284" customWidth="1"/>
    <col min="9" max="11" width="25.625" style="284" customWidth="1"/>
    <col min="12" max="12" width="30.75" style="284" customWidth="1"/>
    <col min="13" max="15" width="25.625" style="284" customWidth="1"/>
    <col min="16" max="16" width="31.125" style="284" customWidth="1"/>
    <col min="17" max="19" width="25.625" style="284" customWidth="1"/>
    <col min="20" max="20" width="33" style="284" customWidth="1"/>
    <col min="21" max="16384" width="9" style="284"/>
  </cols>
  <sheetData>
    <row r="1" spans="1:28" ht="51.75" customHeight="1" x14ac:dyDescent="0.55000000000000004">
      <c r="A1" s="374" t="s">
        <v>374</v>
      </c>
      <c r="B1" s="374"/>
      <c r="C1" s="374"/>
      <c r="D1" s="374"/>
      <c r="E1" s="374"/>
      <c r="F1" s="374"/>
      <c r="G1" s="374"/>
      <c r="H1" s="374"/>
      <c r="I1" s="283"/>
      <c r="J1" s="283"/>
      <c r="K1" s="283"/>
      <c r="L1" s="283"/>
      <c r="M1" s="283"/>
      <c r="N1" s="283"/>
      <c r="O1" s="372" t="s">
        <v>181</v>
      </c>
      <c r="P1" s="372"/>
      <c r="Q1" s="357"/>
      <c r="R1" s="357"/>
      <c r="S1" s="283"/>
      <c r="T1" s="283"/>
      <c r="U1" s="228"/>
      <c r="V1" s="228"/>
    </row>
    <row r="2" spans="1:28" ht="51.75" customHeight="1" x14ac:dyDescent="0.7">
      <c r="A2" s="374"/>
      <c r="B2" s="374"/>
      <c r="C2" s="374"/>
      <c r="D2" s="374"/>
      <c r="E2" s="374"/>
      <c r="F2" s="374"/>
      <c r="G2" s="374"/>
      <c r="H2" s="374"/>
      <c r="I2" s="283"/>
      <c r="J2" s="283"/>
      <c r="K2" s="283"/>
      <c r="L2" s="283"/>
      <c r="M2" s="283"/>
      <c r="N2" s="283"/>
      <c r="O2" s="361" t="s">
        <v>53</v>
      </c>
      <c r="P2" s="361"/>
      <c r="Q2" s="285"/>
      <c r="R2" s="285"/>
      <c r="S2" s="283"/>
      <c r="T2" s="283"/>
      <c r="U2" s="228"/>
      <c r="V2" s="228"/>
    </row>
    <row r="3" spans="1:28" ht="61.15" customHeight="1" thickBot="1" x14ac:dyDescent="0.6">
      <c r="A3" s="375"/>
      <c r="B3" s="375"/>
      <c r="C3" s="375"/>
      <c r="D3" s="375"/>
      <c r="E3" s="375"/>
      <c r="F3" s="375"/>
      <c r="G3" s="375"/>
      <c r="H3" s="375"/>
      <c r="I3" s="283"/>
      <c r="J3" s="283"/>
      <c r="K3" s="283"/>
      <c r="L3" s="283"/>
      <c r="M3" s="283"/>
      <c r="N3" s="283"/>
      <c r="O3" s="362"/>
      <c r="P3" s="362"/>
      <c r="Q3" s="286"/>
      <c r="R3" s="286"/>
      <c r="S3" s="283"/>
      <c r="T3" s="283"/>
      <c r="U3" s="228"/>
      <c r="V3" s="228"/>
    </row>
    <row r="4" spans="1:28" s="230" customFormat="1" ht="45.75" customHeight="1" thickBot="1" x14ac:dyDescent="0.9">
      <c r="A4" s="328"/>
      <c r="B4" s="329"/>
      <c r="C4" s="329"/>
      <c r="D4" s="330"/>
      <c r="E4" s="328" t="s">
        <v>182</v>
      </c>
      <c r="F4" s="329"/>
      <c r="G4" s="329"/>
      <c r="H4" s="330"/>
      <c r="I4" s="328" t="s">
        <v>183</v>
      </c>
      <c r="J4" s="329"/>
      <c r="K4" s="329"/>
      <c r="L4" s="330"/>
      <c r="M4" s="328" t="s">
        <v>184</v>
      </c>
      <c r="N4" s="329"/>
      <c r="O4" s="329"/>
      <c r="P4" s="330"/>
      <c r="Q4" s="328" t="s">
        <v>185</v>
      </c>
      <c r="R4" s="329"/>
      <c r="S4" s="329"/>
      <c r="T4" s="330"/>
      <c r="U4" s="228"/>
      <c r="V4" s="228"/>
    </row>
    <row r="5" spans="1:28" s="229" customFormat="1" ht="54.95" customHeight="1" x14ac:dyDescent="1">
      <c r="A5" s="334"/>
      <c r="B5" s="335"/>
      <c r="C5" s="335"/>
      <c r="D5" s="336"/>
      <c r="E5" s="334" t="s">
        <v>79</v>
      </c>
      <c r="F5" s="335"/>
      <c r="G5" s="335"/>
      <c r="H5" s="336"/>
      <c r="I5" s="334" t="s">
        <v>173</v>
      </c>
      <c r="J5" s="335"/>
      <c r="K5" s="335"/>
      <c r="L5" s="336"/>
      <c r="M5" s="334" t="s">
        <v>270</v>
      </c>
      <c r="N5" s="335"/>
      <c r="O5" s="335"/>
      <c r="P5" s="336"/>
      <c r="Q5" s="334" t="s">
        <v>170</v>
      </c>
      <c r="R5" s="335"/>
      <c r="S5" s="335"/>
      <c r="T5" s="336"/>
      <c r="U5" s="228"/>
      <c r="V5" s="228"/>
    </row>
    <row r="6" spans="1:28" s="229" customFormat="1" ht="54.95" customHeight="1" x14ac:dyDescent="1">
      <c r="A6" s="331"/>
      <c r="B6" s="332"/>
      <c r="C6" s="332"/>
      <c r="D6" s="333"/>
      <c r="E6" s="331" t="s">
        <v>271</v>
      </c>
      <c r="F6" s="332"/>
      <c r="G6" s="332"/>
      <c r="H6" s="333"/>
      <c r="I6" s="331" t="s">
        <v>337</v>
      </c>
      <c r="J6" s="332"/>
      <c r="K6" s="332"/>
      <c r="L6" s="333"/>
      <c r="M6" s="331" t="s">
        <v>280</v>
      </c>
      <c r="N6" s="332"/>
      <c r="O6" s="332"/>
      <c r="P6" s="333"/>
      <c r="Q6" s="331" t="s">
        <v>238</v>
      </c>
      <c r="R6" s="332"/>
      <c r="S6" s="332"/>
      <c r="T6" s="333"/>
      <c r="U6" s="228"/>
      <c r="V6" s="228"/>
    </row>
    <row r="7" spans="1:28" s="229" customFormat="1" ht="54.95" customHeight="1" x14ac:dyDescent="1">
      <c r="A7" s="331"/>
      <c r="B7" s="332"/>
      <c r="C7" s="332"/>
      <c r="D7" s="333"/>
      <c r="E7" s="331" t="s">
        <v>272</v>
      </c>
      <c r="F7" s="332"/>
      <c r="G7" s="332"/>
      <c r="H7" s="333"/>
      <c r="I7" s="331" t="s">
        <v>360</v>
      </c>
      <c r="J7" s="332"/>
      <c r="K7" s="332"/>
      <c r="L7" s="333"/>
      <c r="M7" s="350" t="s">
        <v>281</v>
      </c>
      <c r="N7" s="353"/>
      <c r="O7" s="353"/>
      <c r="P7" s="352"/>
      <c r="Q7" s="331" t="s">
        <v>352</v>
      </c>
      <c r="R7" s="332"/>
      <c r="S7" s="332"/>
      <c r="T7" s="333"/>
      <c r="U7" s="228"/>
      <c r="V7" s="228"/>
    </row>
    <row r="8" spans="1:28" s="229" customFormat="1" ht="54.95" customHeight="1" x14ac:dyDescent="1">
      <c r="A8" s="331"/>
      <c r="B8" s="332"/>
      <c r="C8" s="332"/>
      <c r="D8" s="333"/>
      <c r="E8" s="350" t="s">
        <v>273</v>
      </c>
      <c r="F8" s="353"/>
      <c r="G8" s="353"/>
      <c r="H8" s="352"/>
      <c r="I8" s="350" t="s">
        <v>339</v>
      </c>
      <c r="J8" s="353"/>
      <c r="K8" s="353"/>
      <c r="L8" s="352"/>
      <c r="M8" s="331" t="s">
        <v>282</v>
      </c>
      <c r="N8" s="332"/>
      <c r="O8" s="332"/>
      <c r="P8" s="333"/>
      <c r="Q8" s="331" t="s">
        <v>237</v>
      </c>
      <c r="R8" s="332"/>
      <c r="S8" s="332"/>
      <c r="T8" s="333"/>
      <c r="U8" s="228"/>
      <c r="V8" s="228"/>
    </row>
    <row r="9" spans="1:28" s="229" customFormat="1" ht="54.95" customHeight="1" x14ac:dyDescent="1">
      <c r="A9" s="331"/>
      <c r="B9" s="332"/>
      <c r="C9" s="332"/>
      <c r="D9" s="333"/>
      <c r="E9" s="331" t="s">
        <v>380</v>
      </c>
      <c r="F9" s="332"/>
      <c r="G9" s="332"/>
      <c r="H9" s="333"/>
      <c r="I9" s="331" t="s">
        <v>381</v>
      </c>
      <c r="J9" s="337"/>
      <c r="K9" s="337"/>
      <c r="L9" s="333"/>
      <c r="M9" s="331" t="s">
        <v>380</v>
      </c>
      <c r="N9" s="332"/>
      <c r="O9" s="332"/>
      <c r="P9" s="333"/>
      <c r="Q9" s="331" t="s">
        <v>381</v>
      </c>
      <c r="R9" s="332"/>
      <c r="S9" s="332"/>
      <c r="T9" s="333"/>
      <c r="U9" s="228"/>
      <c r="V9" s="228"/>
    </row>
    <row r="10" spans="1:28" s="229" customFormat="1" ht="54.95" customHeight="1" thickBot="1" x14ac:dyDescent="1.05">
      <c r="A10" s="341"/>
      <c r="B10" s="342"/>
      <c r="C10" s="342"/>
      <c r="D10" s="343"/>
      <c r="E10" s="341" t="s">
        <v>274</v>
      </c>
      <c r="F10" s="342"/>
      <c r="G10" s="342"/>
      <c r="H10" s="343"/>
      <c r="I10" s="341" t="s">
        <v>206</v>
      </c>
      <c r="J10" s="342"/>
      <c r="K10" s="342"/>
      <c r="L10" s="343"/>
      <c r="M10" s="341" t="s">
        <v>82</v>
      </c>
      <c r="N10" s="342"/>
      <c r="O10" s="342"/>
      <c r="P10" s="343"/>
      <c r="Q10" s="341" t="s">
        <v>244</v>
      </c>
      <c r="R10" s="342"/>
      <c r="S10" s="342"/>
      <c r="T10" s="343"/>
      <c r="U10" s="228"/>
      <c r="V10" s="228"/>
    </row>
    <row r="11" spans="1:28" ht="31.5" hidden="1" customHeight="1" thickBot="1" x14ac:dyDescent="0.3">
      <c r="A11" s="376"/>
      <c r="B11" s="377"/>
      <c r="C11" s="377"/>
      <c r="D11" s="378"/>
      <c r="E11" s="379"/>
      <c r="F11" s="380"/>
      <c r="G11" s="380"/>
      <c r="H11" s="381"/>
      <c r="I11" s="358"/>
      <c r="J11" s="359"/>
      <c r="K11" s="359"/>
      <c r="L11" s="360"/>
      <c r="M11" s="358"/>
      <c r="N11" s="359"/>
      <c r="O11" s="359"/>
      <c r="P11" s="360"/>
      <c r="Q11" s="358"/>
      <c r="R11" s="359"/>
      <c r="S11" s="359"/>
      <c r="T11" s="360"/>
      <c r="U11" s="228"/>
      <c r="V11" s="228"/>
    </row>
    <row r="12" spans="1:28" ht="25.5" customHeight="1" x14ac:dyDescent="0.45">
      <c r="A12" s="287"/>
      <c r="B12" s="288"/>
      <c r="C12" s="288"/>
      <c r="D12" s="289"/>
      <c r="E12" s="290" t="s">
        <v>162</v>
      </c>
      <c r="F12" s="291">
        <f>第一週明細!W20</f>
        <v>799.6</v>
      </c>
      <c r="G12" s="291" t="s">
        <v>9</v>
      </c>
      <c r="H12" s="292">
        <f>第一週明細!W16</f>
        <v>23</v>
      </c>
      <c r="I12" s="290" t="s">
        <v>162</v>
      </c>
      <c r="J12" s="293">
        <f>第一週明細!W28</f>
        <v>799.6</v>
      </c>
      <c r="K12" s="291" t="s">
        <v>9</v>
      </c>
      <c r="L12" s="294">
        <f>第一週明細!W24</f>
        <v>26</v>
      </c>
      <c r="M12" s="290" t="s">
        <v>162</v>
      </c>
      <c r="N12" s="293">
        <f>第一週明細!W36</f>
        <v>853.4</v>
      </c>
      <c r="O12" s="291" t="s">
        <v>9</v>
      </c>
      <c r="P12" s="294">
        <f>第一週明細!W32</f>
        <v>25</v>
      </c>
      <c r="Q12" s="290" t="s">
        <v>162</v>
      </c>
      <c r="R12" s="293">
        <f>第一週明細!W44</f>
        <v>793.4</v>
      </c>
      <c r="S12" s="291" t="s">
        <v>9</v>
      </c>
      <c r="T12" s="294">
        <f>第一週明細!W40</f>
        <v>25</v>
      </c>
      <c r="U12" s="228"/>
      <c r="V12" s="228"/>
    </row>
    <row r="13" spans="1:28" ht="30.75" customHeight="1" thickBot="1" x14ac:dyDescent="0.5">
      <c r="A13" s="295"/>
      <c r="B13" s="296"/>
      <c r="C13" s="296"/>
      <c r="D13" s="297"/>
      <c r="E13" s="295" t="s">
        <v>163</v>
      </c>
      <c r="F13" s="296">
        <f>第一週明細!W14</f>
        <v>107.5</v>
      </c>
      <c r="G13" s="296" t="s">
        <v>164</v>
      </c>
      <c r="H13" s="297">
        <f>第一週明細!W18</f>
        <v>33.900000000000006</v>
      </c>
      <c r="I13" s="295" t="s">
        <v>163</v>
      </c>
      <c r="J13" s="296">
        <f>第一週明細!W22</f>
        <v>107.5</v>
      </c>
      <c r="K13" s="296" t="s">
        <v>11</v>
      </c>
      <c r="L13" s="297">
        <f>第一週明細!W26</f>
        <v>33.900000000000006</v>
      </c>
      <c r="M13" s="295" t="s">
        <v>163</v>
      </c>
      <c r="N13" s="296">
        <f>第一週明細!W30</f>
        <v>122.5</v>
      </c>
      <c r="O13" s="296" t="s">
        <v>11</v>
      </c>
      <c r="P13" s="297">
        <f>第一週明細!W34</f>
        <v>34.599999999999994</v>
      </c>
      <c r="Q13" s="295" t="s">
        <v>163</v>
      </c>
      <c r="R13" s="296">
        <f>第一週明細!W38</f>
        <v>107.5</v>
      </c>
      <c r="S13" s="296" t="s">
        <v>11</v>
      </c>
      <c r="T13" s="297">
        <f>第一週明細!W42</f>
        <v>34.599999999999994</v>
      </c>
      <c r="U13" s="228"/>
      <c r="V13" s="228"/>
    </row>
    <row r="14" spans="1:28" s="230" customFormat="1" ht="55.5" customHeight="1" thickBot="1" x14ac:dyDescent="0.9">
      <c r="A14" s="328" t="s">
        <v>186</v>
      </c>
      <c r="B14" s="329"/>
      <c r="C14" s="329"/>
      <c r="D14" s="330"/>
      <c r="E14" s="328" t="s">
        <v>187</v>
      </c>
      <c r="F14" s="329"/>
      <c r="G14" s="329"/>
      <c r="H14" s="330"/>
      <c r="I14" s="328" t="s">
        <v>188</v>
      </c>
      <c r="J14" s="329"/>
      <c r="K14" s="329"/>
      <c r="L14" s="330"/>
      <c r="M14" s="328" t="s">
        <v>189</v>
      </c>
      <c r="N14" s="329"/>
      <c r="O14" s="329"/>
      <c r="P14" s="330"/>
      <c r="Q14" s="328" t="s">
        <v>190</v>
      </c>
      <c r="R14" s="329"/>
      <c r="S14" s="329"/>
      <c r="T14" s="330"/>
      <c r="U14" s="228"/>
      <c r="V14" s="228"/>
      <c r="AB14" s="230" t="s">
        <v>72</v>
      </c>
    </row>
    <row r="15" spans="1:28" s="229" customFormat="1" ht="54.95" customHeight="1" x14ac:dyDescent="1">
      <c r="A15" s="334" t="s">
        <v>166</v>
      </c>
      <c r="B15" s="335"/>
      <c r="C15" s="335"/>
      <c r="D15" s="336"/>
      <c r="E15" s="334" t="s">
        <v>79</v>
      </c>
      <c r="F15" s="335"/>
      <c r="G15" s="335"/>
      <c r="H15" s="336"/>
      <c r="I15" s="334" t="s">
        <v>87</v>
      </c>
      <c r="J15" s="335"/>
      <c r="K15" s="335"/>
      <c r="L15" s="336"/>
      <c r="M15" s="334" t="s">
        <v>270</v>
      </c>
      <c r="N15" s="335"/>
      <c r="O15" s="335"/>
      <c r="P15" s="336"/>
      <c r="Q15" s="334" t="s">
        <v>81</v>
      </c>
      <c r="R15" s="335"/>
      <c r="S15" s="335"/>
      <c r="T15" s="336"/>
      <c r="U15" s="228"/>
      <c r="V15" s="228"/>
    </row>
    <row r="16" spans="1:28" s="229" customFormat="1" ht="54.95" customHeight="1" x14ac:dyDescent="1">
      <c r="A16" s="331" t="s">
        <v>387</v>
      </c>
      <c r="B16" s="332"/>
      <c r="C16" s="332"/>
      <c r="D16" s="333"/>
      <c r="E16" s="331" t="s">
        <v>294</v>
      </c>
      <c r="F16" s="332"/>
      <c r="G16" s="332"/>
      <c r="H16" s="333"/>
      <c r="I16" s="331" t="s">
        <v>304</v>
      </c>
      <c r="J16" s="332"/>
      <c r="K16" s="332"/>
      <c r="L16" s="333"/>
      <c r="M16" s="350" t="s">
        <v>306</v>
      </c>
      <c r="N16" s="353"/>
      <c r="O16" s="353"/>
      <c r="P16" s="352"/>
      <c r="Q16" s="331" t="s">
        <v>307</v>
      </c>
      <c r="R16" s="332"/>
      <c r="S16" s="332"/>
      <c r="T16" s="333"/>
      <c r="U16" s="228"/>
      <c r="V16" s="228"/>
    </row>
    <row r="17" spans="1:32" s="229" customFormat="1" ht="54.95" customHeight="1" x14ac:dyDescent="1">
      <c r="A17" s="350" t="s">
        <v>292</v>
      </c>
      <c r="B17" s="353"/>
      <c r="C17" s="353"/>
      <c r="D17" s="352"/>
      <c r="E17" s="350" t="s">
        <v>295</v>
      </c>
      <c r="F17" s="353"/>
      <c r="G17" s="353"/>
      <c r="H17" s="352"/>
      <c r="I17" s="331" t="s">
        <v>383</v>
      </c>
      <c r="J17" s="332"/>
      <c r="K17" s="332"/>
      <c r="L17" s="333"/>
      <c r="M17" s="350" t="s">
        <v>385</v>
      </c>
      <c r="N17" s="353"/>
      <c r="O17" s="353"/>
      <c r="P17" s="352"/>
      <c r="Q17" s="331" t="s">
        <v>357</v>
      </c>
      <c r="R17" s="332"/>
      <c r="S17" s="332"/>
      <c r="T17" s="333"/>
      <c r="U17" s="228"/>
      <c r="V17" s="228"/>
    </row>
    <row r="18" spans="1:32" s="229" customFormat="1" ht="54.95" customHeight="1" x14ac:dyDescent="1">
      <c r="A18" s="331" t="s">
        <v>293</v>
      </c>
      <c r="B18" s="332"/>
      <c r="C18" s="332"/>
      <c r="D18" s="333"/>
      <c r="E18" s="331" t="s">
        <v>296</v>
      </c>
      <c r="F18" s="332"/>
      <c r="G18" s="332"/>
      <c r="H18" s="333"/>
      <c r="I18" s="350" t="s">
        <v>382</v>
      </c>
      <c r="J18" s="353"/>
      <c r="K18" s="353"/>
      <c r="L18" s="352"/>
      <c r="M18" s="331" t="s">
        <v>392</v>
      </c>
      <c r="N18" s="332"/>
      <c r="O18" s="332"/>
      <c r="P18" s="333"/>
      <c r="Q18" s="331" t="s">
        <v>175</v>
      </c>
      <c r="R18" s="332"/>
      <c r="S18" s="332"/>
      <c r="T18" s="333"/>
    </row>
    <row r="19" spans="1:32" s="229" customFormat="1" ht="54.95" customHeight="1" x14ac:dyDescent="1">
      <c r="A19" s="331" t="s">
        <v>381</v>
      </c>
      <c r="B19" s="332"/>
      <c r="C19" s="332"/>
      <c r="D19" s="333"/>
      <c r="E19" s="331" t="s">
        <v>380</v>
      </c>
      <c r="F19" s="332"/>
      <c r="G19" s="332"/>
      <c r="H19" s="333"/>
      <c r="I19" s="331" t="s">
        <v>380</v>
      </c>
      <c r="J19" s="337"/>
      <c r="K19" s="337"/>
      <c r="L19" s="333"/>
      <c r="M19" s="331" t="s">
        <v>381</v>
      </c>
      <c r="N19" s="332"/>
      <c r="O19" s="332"/>
      <c r="P19" s="333"/>
      <c r="Q19" s="331" t="s">
        <v>381</v>
      </c>
      <c r="R19" s="332"/>
      <c r="S19" s="332"/>
      <c r="T19" s="333"/>
    </row>
    <row r="20" spans="1:32" s="229" customFormat="1" ht="54.95" customHeight="1" thickBot="1" x14ac:dyDescent="1.05">
      <c r="A20" s="341" t="s">
        <v>88</v>
      </c>
      <c r="B20" s="342"/>
      <c r="C20" s="342"/>
      <c r="D20" s="343"/>
      <c r="E20" s="341" t="s">
        <v>373</v>
      </c>
      <c r="F20" s="342"/>
      <c r="G20" s="342"/>
      <c r="H20" s="343"/>
      <c r="I20" s="341" t="s">
        <v>176</v>
      </c>
      <c r="J20" s="342"/>
      <c r="K20" s="342"/>
      <c r="L20" s="343"/>
      <c r="M20" s="341" t="s">
        <v>207</v>
      </c>
      <c r="N20" s="342"/>
      <c r="O20" s="342"/>
      <c r="P20" s="343"/>
      <c r="Q20" s="341" t="s">
        <v>208</v>
      </c>
      <c r="R20" s="342"/>
      <c r="S20" s="342"/>
      <c r="T20" s="343"/>
    </row>
    <row r="21" spans="1:32" ht="1.5" customHeight="1" thickBot="1" x14ac:dyDescent="1.05">
      <c r="A21" s="287" t="s">
        <v>162</v>
      </c>
      <c r="B21" s="288"/>
      <c r="C21" s="288" t="s">
        <v>9</v>
      </c>
      <c r="D21" s="289" t="str">
        <f>第一週明細!W17</f>
        <v>蛋白質：</v>
      </c>
      <c r="E21" s="347"/>
      <c r="F21" s="348"/>
      <c r="G21" s="348"/>
      <c r="H21" s="349"/>
      <c r="I21" s="344"/>
      <c r="J21" s="345"/>
      <c r="K21" s="345"/>
      <c r="L21" s="346"/>
      <c r="M21" s="344"/>
      <c r="N21" s="345"/>
      <c r="O21" s="345"/>
      <c r="P21" s="346"/>
      <c r="Q21" s="354" t="s">
        <v>165</v>
      </c>
      <c r="R21" s="355"/>
      <c r="S21" s="355"/>
      <c r="T21" s="356"/>
      <c r="U21" s="229"/>
      <c r="V21" s="229"/>
      <c r="W21" s="229"/>
      <c r="X21" s="229"/>
      <c r="Y21" s="229"/>
    </row>
    <row r="22" spans="1:32" ht="29.25" customHeight="1" x14ac:dyDescent="0.45">
      <c r="A22" s="287" t="s">
        <v>162</v>
      </c>
      <c r="B22" s="288">
        <f>第二週明細!W12</f>
        <v>785</v>
      </c>
      <c r="C22" s="288" t="s">
        <v>9</v>
      </c>
      <c r="D22" s="289">
        <f>第二週明細!W8</f>
        <v>25</v>
      </c>
      <c r="E22" s="298" t="s">
        <v>162</v>
      </c>
      <c r="F22" s="299">
        <f>第二週明細!W20</f>
        <v>806.9</v>
      </c>
      <c r="G22" s="299" t="s">
        <v>9</v>
      </c>
      <c r="H22" s="300">
        <f>第二週明細!W16</f>
        <v>23</v>
      </c>
      <c r="I22" s="301" t="s">
        <v>162</v>
      </c>
      <c r="J22" s="299">
        <f>第二週明細!W28</f>
        <v>829.4</v>
      </c>
      <c r="K22" s="299" t="s">
        <v>9</v>
      </c>
      <c r="L22" s="300">
        <f>第二週明細!W24</f>
        <v>29</v>
      </c>
      <c r="M22" s="301" t="s">
        <v>162</v>
      </c>
      <c r="N22" s="299">
        <f>第二週明細!W36</f>
        <v>866.9</v>
      </c>
      <c r="O22" s="299" t="s">
        <v>9</v>
      </c>
      <c r="P22" s="300">
        <f>第二週明細!W32</f>
        <v>26.5</v>
      </c>
      <c r="Q22" s="301" t="s">
        <v>162</v>
      </c>
      <c r="R22" s="299">
        <f>第二週明細!W44</f>
        <v>807.5</v>
      </c>
      <c r="S22" s="299" t="s">
        <v>9</v>
      </c>
      <c r="T22" s="300">
        <f>第二週明細!W40</f>
        <v>27.5</v>
      </c>
      <c r="U22" s="228"/>
      <c r="V22" s="228"/>
    </row>
    <row r="23" spans="1:32" ht="28.5" customHeight="1" thickBot="1" x14ac:dyDescent="0.5">
      <c r="A23" s="297" t="s">
        <v>163</v>
      </c>
      <c r="B23" s="297">
        <f>第二週明細!W6</f>
        <v>107.5</v>
      </c>
      <c r="C23" s="296" t="s">
        <v>11</v>
      </c>
      <c r="D23" s="297">
        <f>第二週明細!W10</f>
        <v>32.5</v>
      </c>
      <c r="E23" s="302" t="s">
        <v>163</v>
      </c>
      <c r="F23" s="303">
        <f>第二週明細!W14</f>
        <v>107.5</v>
      </c>
      <c r="G23" s="303" t="s">
        <v>11</v>
      </c>
      <c r="H23" s="304">
        <f>第二週明細!W18</f>
        <v>34.599999999999994</v>
      </c>
      <c r="I23" s="302" t="s">
        <v>163</v>
      </c>
      <c r="J23" s="303">
        <f>第二週明細!W22</f>
        <v>107.5</v>
      </c>
      <c r="K23" s="303" t="s">
        <v>11</v>
      </c>
      <c r="L23" s="303">
        <f>第二週明細!W26</f>
        <v>34.599999999999994</v>
      </c>
      <c r="M23" s="303" t="s">
        <v>163</v>
      </c>
      <c r="N23" s="303">
        <f>第二週明細!W30</f>
        <v>122.5</v>
      </c>
      <c r="O23" s="303" t="s">
        <v>11</v>
      </c>
      <c r="P23" s="304">
        <f>第二週明細!W34</f>
        <v>34.599999999999994</v>
      </c>
      <c r="Q23" s="302" t="s">
        <v>163</v>
      </c>
      <c r="R23" s="303">
        <f>第二週明細!W38</f>
        <v>107.5</v>
      </c>
      <c r="S23" s="303" t="s">
        <v>11</v>
      </c>
      <c r="T23" s="304">
        <f>第二週明細!W42</f>
        <v>32.5</v>
      </c>
      <c r="U23" s="228"/>
      <c r="V23" s="228"/>
    </row>
    <row r="24" spans="1:32" s="230" customFormat="1" ht="50.25" customHeight="1" thickBot="1" x14ac:dyDescent="0.9">
      <c r="A24" s="328" t="s">
        <v>191</v>
      </c>
      <c r="B24" s="329"/>
      <c r="C24" s="329"/>
      <c r="D24" s="330"/>
      <c r="E24" s="328" t="s">
        <v>192</v>
      </c>
      <c r="F24" s="329"/>
      <c r="G24" s="329"/>
      <c r="H24" s="330"/>
      <c r="I24" s="328" t="s">
        <v>193</v>
      </c>
      <c r="J24" s="329"/>
      <c r="K24" s="329"/>
      <c r="L24" s="330"/>
      <c r="M24" s="328" t="s">
        <v>194</v>
      </c>
      <c r="N24" s="329"/>
      <c r="O24" s="329"/>
      <c r="P24" s="330"/>
      <c r="Q24" s="328" t="s">
        <v>195</v>
      </c>
      <c r="R24" s="329"/>
      <c r="S24" s="329"/>
      <c r="T24" s="330"/>
      <c r="U24" s="228"/>
      <c r="V24" s="228"/>
    </row>
    <row r="25" spans="1:32" s="229" customFormat="1" ht="54.95" customHeight="1" x14ac:dyDescent="1">
      <c r="A25" s="334" t="s">
        <v>166</v>
      </c>
      <c r="B25" s="335"/>
      <c r="C25" s="335"/>
      <c r="D25" s="336"/>
      <c r="E25" s="334" t="s">
        <v>79</v>
      </c>
      <c r="F25" s="335"/>
      <c r="G25" s="335"/>
      <c r="H25" s="336"/>
      <c r="I25" s="334" t="s">
        <v>347</v>
      </c>
      <c r="J25" s="335"/>
      <c r="K25" s="335"/>
      <c r="L25" s="336"/>
      <c r="M25" s="334" t="s">
        <v>270</v>
      </c>
      <c r="N25" s="335"/>
      <c r="O25" s="335"/>
      <c r="P25" s="336"/>
      <c r="Q25" s="334" t="s">
        <v>174</v>
      </c>
      <c r="R25" s="335"/>
      <c r="S25" s="335"/>
      <c r="T25" s="336"/>
      <c r="U25" s="228"/>
      <c r="V25" s="228"/>
    </row>
    <row r="26" spans="1:32" s="229" customFormat="1" ht="54.95" customHeight="1" x14ac:dyDescent="1">
      <c r="A26" s="331" t="s">
        <v>386</v>
      </c>
      <c r="B26" s="337"/>
      <c r="C26" s="337"/>
      <c r="D26" s="333"/>
      <c r="E26" s="331" t="s">
        <v>326</v>
      </c>
      <c r="F26" s="337"/>
      <c r="G26" s="337"/>
      <c r="H26" s="333"/>
      <c r="I26" s="331" t="s">
        <v>362</v>
      </c>
      <c r="J26" s="332"/>
      <c r="K26" s="332"/>
      <c r="L26" s="333"/>
      <c r="M26" s="331" t="s">
        <v>317</v>
      </c>
      <c r="N26" s="332"/>
      <c r="O26" s="332"/>
      <c r="P26" s="333"/>
      <c r="Q26" s="331" t="s">
        <v>179</v>
      </c>
      <c r="R26" s="332"/>
      <c r="S26" s="332"/>
      <c r="T26" s="333"/>
      <c r="U26" s="228"/>
      <c r="V26" s="228"/>
    </row>
    <row r="27" spans="1:32" s="229" customFormat="1" ht="54.95" customHeight="1" x14ac:dyDescent="1">
      <c r="A27" s="331" t="s">
        <v>327</v>
      </c>
      <c r="B27" s="337"/>
      <c r="C27" s="337"/>
      <c r="D27" s="333"/>
      <c r="E27" s="331" t="s">
        <v>328</v>
      </c>
      <c r="F27" s="337"/>
      <c r="G27" s="337"/>
      <c r="H27" s="333"/>
      <c r="I27" s="331" t="s">
        <v>371</v>
      </c>
      <c r="J27" s="332"/>
      <c r="K27" s="332"/>
      <c r="L27" s="333"/>
      <c r="M27" s="331" t="s">
        <v>318</v>
      </c>
      <c r="N27" s="332"/>
      <c r="O27" s="332"/>
      <c r="P27" s="333"/>
      <c r="Q27" s="331" t="s">
        <v>325</v>
      </c>
      <c r="R27" s="332"/>
      <c r="S27" s="332"/>
      <c r="T27" s="333"/>
      <c r="U27" s="228"/>
      <c r="V27" s="228"/>
      <c r="AA27" s="230"/>
      <c r="AB27" s="230"/>
      <c r="AC27" s="230"/>
      <c r="AD27" s="230"/>
      <c r="AE27" s="230"/>
      <c r="AF27" s="230"/>
    </row>
    <row r="28" spans="1:32" s="229" customFormat="1" ht="54.95" customHeight="1" x14ac:dyDescent="1">
      <c r="A28" s="331" t="s">
        <v>167</v>
      </c>
      <c r="B28" s="337"/>
      <c r="C28" s="337"/>
      <c r="D28" s="333"/>
      <c r="E28" s="331" t="s">
        <v>329</v>
      </c>
      <c r="F28" s="337"/>
      <c r="G28" s="337"/>
      <c r="H28" s="333"/>
      <c r="I28" s="331" t="s">
        <v>363</v>
      </c>
      <c r="J28" s="332"/>
      <c r="K28" s="332"/>
      <c r="L28" s="333"/>
      <c r="M28" s="331" t="s">
        <v>319</v>
      </c>
      <c r="N28" s="332"/>
      <c r="O28" s="332"/>
      <c r="P28" s="333"/>
      <c r="Q28" s="331" t="s">
        <v>343</v>
      </c>
      <c r="R28" s="332"/>
      <c r="S28" s="332"/>
      <c r="T28" s="333"/>
      <c r="U28" s="228"/>
      <c r="V28" s="228"/>
    </row>
    <row r="29" spans="1:32" s="229" customFormat="1" ht="54.95" customHeight="1" x14ac:dyDescent="1">
      <c r="A29" s="331" t="s">
        <v>380</v>
      </c>
      <c r="B29" s="332"/>
      <c r="C29" s="332"/>
      <c r="D29" s="333"/>
      <c r="E29" s="331" t="s">
        <v>381</v>
      </c>
      <c r="F29" s="332"/>
      <c r="G29" s="332"/>
      <c r="H29" s="333"/>
      <c r="I29" s="331" t="s">
        <v>381</v>
      </c>
      <c r="J29" s="337"/>
      <c r="K29" s="337"/>
      <c r="L29" s="333"/>
      <c r="M29" s="331" t="s">
        <v>380</v>
      </c>
      <c r="N29" s="332"/>
      <c r="O29" s="332"/>
      <c r="P29" s="333"/>
      <c r="Q29" s="331" t="s">
        <v>381</v>
      </c>
      <c r="R29" s="332"/>
      <c r="S29" s="332"/>
      <c r="T29" s="333"/>
      <c r="U29" s="228"/>
      <c r="V29" s="228"/>
    </row>
    <row r="30" spans="1:32" s="229" customFormat="1" ht="54.95" customHeight="1" thickBot="1" x14ac:dyDescent="1.05">
      <c r="A30" s="331" t="s">
        <v>209</v>
      </c>
      <c r="B30" s="332"/>
      <c r="C30" s="332"/>
      <c r="D30" s="333"/>
      <c r="E30" s="341" t="s">
        <v>210</v>
      </c>
      <c r="F30" s="342"/>
      <c r="G30" s="342"/>
      <c r="H30" s="343"/>
      <c r="I30" s="338" t="s">
        <v>178</v>
      </c>
      <c r="J30" s="339"/>
      <c r="K30" s="339"/>
      <c r="L30" s="340"/>
      <c r="M30" s="331" t="s">
        <v>211</v>
      </c>
      <c r="N30" s="332"/>
      <c r="O30" s="332"/>
      <c r="P30" s="333"/>
      <c r="Q30" s="341" t="s">
        <v>213</v>
      </c>
      <c r="R30" s="342"/>
      <c r="S30" s="342"/>
      <c r="T30" s="343"/>
      <c r="U30" s="228"/>
      <c r="V30" s="228"/>
    </row>
    <row r="31" spans="1:32" ht="2.25" customHeight="1" thickBot="1" x14ac:dyDescent="0.3">
      <c r="A31" s="347"/>
      <c r="B31" s="348"/>
      <c r="C31" s="348"/>
      <c r="D31" s="349"/>
      <c r="E31" s="344"/>
      <c r="F31" s="345"/>
      <c r="G31" s="345"/>
      <c r="H31" s="346"/>
      <c r="I31" s="344"/>
      <c r="J31" s="345"/>
      <c r="K31" s="345"/>
      <c r="L31" s="346"/>
      <c r="M31" s="344"/>
      <c r="N31" s="345"/>
      <c r="O31" s="345"/>
      <c r="P31" s="346"/>
      <c r="Q31" s="344" t="s">
        <v>212</v>
      </c>
      <c r="R31" s="345"/>
      <c r="S31" s="345"/>
      <c r="T31" s="346"/>
      <c r="U31" s="228"/>
      <c r="V31" s="228"/>
    </row>
    <row r="32" spans="1:32" ht="25.5" customHeight="1" x14ac:dyDescent="0.4">
      <c r="A32" s="301" t="s">
        <v>162</v>
      </c>
      <c r="B32" s="299">
        <f>第三週明細!W12</f>
        <v>811.7</v>
      </c>
      <c r="C32" s="299" t="s">
        <v>9</v>
      </c>
      <c r="D32" s="305">
        <f>第三週明細!W8</f>
        <v>26.5</v>
      </c>
      <c r="E32" s="301" t="s">
        <v>162</v>
      </c>
      <c r="F32" s="299">
        <f>第三週明細!W20</f>
        <v>806.9</v>
      </c>
      <c r="G32" s="299" t="s">
        <v>9</v>
      </c>
      <c r="H32" s="300">
        <f>第三週明細!W16</f>
        <v>23</v>
      </c>
      <c r="I32" s="301" t="s">
        <v>162</v>
      </c>
      <c r="J32" s="299">
        <f>第三週明細!W28</f>
        <v>807.5</v>
      </c>
      <c r="K32" s="299" t="s">
        <v>9</v>
      </c>
      <c r="L32" s="300">
        <f>第三週明細!W24</f>
        <v>27.5</v>
      </c>
      <c r="M32" s="301" t="s">
        <v>162</v>
      </c>
      <c r="N32" s="299">
        <v>735</v>
      </c>
      <c r="O32" s="299" t="s">
        <v>9</v>
      </c>
      <c r="P32" s="300" t="s">
        <v>168</v>
      </c>
      <c r="Q32" s="301" t="s">
        <v>162</v>
      </c>
      <c r="R32" s="299">
        <f>第三週明細!W44</f>
        <v>799</v>
      </c>
      <c r="S32" s="299" t="s">
        <v>9</v>
      </c>
      <c r="T32" s="300">
        <f>第三週明細!W40</f>
        <v>29</v>
      </c>
      <c r="U32" s="228"/>
      <c r="V32" s="228"/>
    </row>
    <row r="33" spans="1:22" ht="28.5" customHeight="1" thickBot="1" x14ac:dyDescent="0.45">
      <c r="A33" s="304" t="s">
        <v>163</v>
      </c>
      <c r="B33" s="304">
        <f>第三週明細!W6</f>
        <v>108.5</v>
      </c>
      <c r="C33" s="303" t="s">
        <v>11</v>
      </c>
      <c r="D33" s="304">
        <f>第三週明細!W10</f>
        <v>34.799999999999997</v>
      </c>
      <c r="E33" s="302" t="s">
        <v>163</v>
      </c>
      <c r="F33" s="303">
        <f>第三週明細!W14</f>
        <v>107.5</v>
      </c>
      <c r="G33" s="303" t="s">
        <v>11</v>
      </c>
      <c r="H33" s="304">
        <f>第三週明細!W18</f>
        <v>34.599999999999994</v>
      </c>
      <c r="I33" s="302" t="s">
        <v>163</v>
      </c>
      <c r="J33" s="303">
        <f>第三週明細!W22</f>
        <v>107.5</v>
      </c>
      <c r="K33" s="303" t="s">
        <v>11</v>
      </c>
      <c r="L33" s="304">
        <f>第三週明細!W26</f>
        <v>32.5</v>
      </c>
      <c r="M33" s="302" t="s">
        <v>163</v>
      </c>
      <c r="N33" s="303">
        <v>103</v>
      </c>
      <c r="O33" s="303" t="s">
        <v>11</v>
      </c>
      <c r="P33" s="304" t="s">
        <v>169</v>
      </c>
      <c r="Q33" s="302" t="s">
        <v>163</v>
      </c>
      <c r="R33" s="303">
        <f>第三週明細!W38</f>
        <v>107.5</v>
      </c>
      <c r="S33" s="303" t="s">
        <v>11</v>
      </c>
      <c r="T33" s="304">
        <f>第三週明細!W42</f>
        <v>27</v>
      </c>
      <c r="U33" s="228"/>
      <c r="V33" s="228"/>
    </row>
    <row r="34" spans="1:22" s="230" customFormat="1" ht="53.25" customHeight="1" thickBot="1" x14ac:dyDescent="0.9">
      <c r="A34" s="328" t="s">
        <v>196</v>
      </c>
      <c r="B34" s="329"/>
      <c r="C34" s="329"/>
      <c r="D34" s="330"/>
      <c r="E34" s="328" t="s">
        <v>197</v>
      </c>
      <c r="F34" s="329"/>
      <c r="G34" s="329"/>
      <c r="H34" s="330"/>
      <c r="I34" s="328" t="s">
        <v>198</v>
      </c>
      <c r="J34" s="329"/>
      <c r="K34" s="329"/>
      <c r="L34" s="330"/>
      <c r="M34" s="328" t="s">
        <v>199</v>
      </c>
      <c r="N34" s="329"/>
      <c r="O34" s="329"/>
      <c r="P34" s="330"/>
      <c r="Q34" s="328" t="s">
        <v>200</v>
      </c>
      <c r="R34" s="329"/>
      <c r="S34" s="329"/>
      <c r="T34" s="330"/>
      <c r="U34" s="228"/>
      <c r="V34" s="228"/>
    </row>
    <row r="35" spans="1:22" s="229" customFormat="1" ht="54.95" customHeight="1" x14ac:dyDescent="1">
      <c r="A35" s="334" t="s">
        <v>166</v>
      </c>
      <c r="B35" s="335"/>
      <c r="C35" s="335"/>
      <c r="D35" s="336"/>
      <c r="E35" s="334" t="s">
        <v>79</v>
      </c>
      <c r="F35" s="335"/>
      <c r="G35" s="335"/>
      <c r="H35" s="336"/>
      <c r="I35" s="334" t="s">
        <v>261</v>
      </c>
      <c r="J35" s="335"/>
      <c r="K35" s="335"/>
      <c r="L35" s="336"/>
      <c r="M35" s="334" t="s">
        <v>270</v>
      </c>
      <c r="N35" s="335"/>
      <c r="O35" s="335"/>
      <c r="P35" s="336"/>
      <c r="Q35" s="334" t="s">
        <v>204</v>
      </c>
      <c r="R35" s="335"/>
      <c r="S35" s="335"/>
      <c r="T35" s="336"/>
      <c r="U35" s="228"/>
      <c r="V35" s="228"/>
    </row>
    <row r="36" spans="1:22" s="229" customFormat="1" ht="54.95" customHeight="1" x14ac:dyDescent="1">
      <c r="A36" s="350" t="s">
        <v>309</v>
      </c>
      <c r="B36" s="353"/>
      <c r="C36" s="353"/>
      <c r="D36" s="352"/>
      <c r="E36" s="350" t="s">
        <v>313</v>
      </c>
      <c r="F36" s="353"/>
      <c r="G36" s="353"/>
      <c r="H36" s="352"/>
      <c r="I36" s="331" t="s">
        <v>365</v>
      </c>
      <c r="J36" s="332"/>
      <c r="K36" s="332"/>
      <c r="L36" s="333"/>
      <c r="M36" s="331" t="s">
        <v>256</v>
      </c>
      <c r="N36" s="332"/>
      <c r="O36" s="332"/>
      <c r="P36" s="333"/>
      <c r="Q36" s="350" t="s">
        <v>336</v>
      </c>
      <c r="R36" s="351"/>
      <c r="S36" s="351"/>
      <c r="T36" s="352"/>
      <c r="U36" s="228"/>
      <c r="V36" s="228"/>
    </row>
    <row r="37" spans="1:22" s="229" customFormat="1" ht="54.95" customHeight="1" x14ac:dyDescent="1">
      <c r="A37" s="350" t="s">
        <v>310</v>
      </c>
      <c r="B37" s="353"/>
      <c r="C37" s="353"/>
      <c r="D37" s="352"/>
      <c r="E37" s="350" t="s">
        <v>391</v>
      </c>
      <c r="F37" s="353"/>
      <c r="G37" s="353"/>
      <c r="H37" s="352"/>
      <c r="I37" s="331" t="s">
        <v>251</v>
      </c>
      <c r="J37" s="332"/>
      <c r="K37" s="332"/>
      <c r="L37" s="333"/>
      <c r="M37" s="350" t="s">
        <v>332</v>
      </c>
      <c r="N37" s="351"/>
      <c r="O37" s="351"/>
      <c r="P37" s="352"/>
      <c r="Q37" s="331" t="s">
        <v>368</v>
      </c>
      <c r="R37" s="332"/>
      <c r="S37" s="332"/>
      <c r="T37" s="333"/>
      <c r="U37" s="228"/>
      <c r="V37" s="228"/>
    </row>
    <row r="38" spans="1:22" s="229" customFormat="1" ht="54.95" customHeight="1" x14ac:dyDescent="1">
      <c r="A38" s="350" t="s">
        <v>311</v>
      </c>
      <c r="B38" s="353"/>
      <c r="C38" s="353"/>
      <c r="D38" s="352"/>
      <c r="E38" s="350" t="s">
        <v>314</v>
      </c>
      <c r="F38" s="353"/>
      <c r="G38" s="353"/>
      <c r="H38" s="352"/>
      <c r="I38" s="331" t="s">
        <v>388</v>
      </c>
      <c r="J38" s="332"/>
      <c r="K38" s="332"/>
      <c r="L38" s="333"/>
      <c r="M38" s="350" t="s">
        <v>349</v>
      </c>
      <c r="N38" s="351"/>
      <c r="O38" s="351"/>
      <c r="P38" s="352"/>
      <c r="Q38" s="331" t="s">
        <v>334</v>
      </c>
      <c r="R38" s="332"/>
      <c r="S38" s="332"/>
      <c r="T38" s="333"/>
      <c r="U38" s="228"/>
      <c r="V38" s="228"/>
    </row>
    <row r="39" spans="1:22" s="229" customFormat="1" ht="54.95" customHeight="1" x14ac:dyDescent="1">
      <c r="A39" s="331" t="s">
        <v>381</v>
      </c>
      <c r="B39" s="332"/>
      <c r="C39" s="332"/>
      <c r="D39" s="333"/>
      <c r="E39" s="331" t="s">
        <v>380</v>
      </c>
      <c r="F39" s="332"/>
      <c r="G39" s="332"/>
      <c r="H39" s="333"/>
      <c r="I39" s="331" t="s">
        <v>381</v>
      </c>
      <c r="J39" s="337"/>
      <c r="K39" s="337"/>
      <c r="L39" s="333"/>
      <c r="M39" s="331" t="s">
        <v>381</v>
      </c>
      <c r="N39" s="332"/>
      <c r="O39" s="332"/>
      <c r="P39" s="333"/>
      <c r="Q39" s="331" t="s">
        <v>380</v>
      </c>
      <c r="R39" s="332"/>
      <c r="S39" s="332"/>
      <c r="T39" s="333"/>
      <c r="U39" s="228"/>
      <c r="V39" s="228"/>
    </row>
    <row r="40" spans="1:22" s="229" customFormat="1" ht="54.95" customHeight="1" thickBot="1" x14ac:dyDescent="1.05">
      <c r="A40" s="331" t="s">
        <v>214</v>
      </c>
      <c r="B40" s="332"/>
      <c r="C40" s="332"/>
      <c r="D40" s="333"/>
      <c r="E40" s="341" t="s">
        <v>177</v>
      </c>
      <c r="F40" s="342"/>
      <c r="G40" s="342"/>
      <c r="H40" s="343"/>
      <c r="I40" s="338" t="s">
        <v>217</v>
      </c>
      <c r="J40" s="339"/>
      <c r="K40" s="339"/>
      <c r="L40" s="340"/>
      <c r="M40" s="341" t="s">
        <v>215</v>
      </c>
      <c r="N40" s="342"/>
      <c r="O40" s="342"/>
      <c r="P40" s="343"/>
      <c r="Q40" s="341" t="s">
        <v>82</v>
      </c>
      <c r="R40" s="342"/>
      <c r="S40" s="342"/>
      <c r="T40" s="343"/>
      <c r="U40" s="228"/>
      <c r="V40" s="228"/>
    </row>
    <row r="41" spans="1:22" ht="1.5" customHeight="1" x14ac:dyDescent="0.25">
      <c r="A41" s="344"/>
      <c r="B41" s="345"/>
      <c r="C41" s="345"/>
      <c r="D41" s="346"/>
      <c r="E41" s="344"/>
      <c r="F41" s="345"/>
      <c r="G41" s="345"/>
      <c r="H41" s="346"/>
      <c r="I41" s="344"/>
      <c r="J41" s="345"/>
      <c r="K41" s="345"/>
      <c r="L41" s="346"/>
      <c r="M41" s="344"/>
      <c r="N41" s="345"/>
      <c r="O41" s="345"/>
      <c r="P41" s="346"/>
      <c r="Q41" s="344"/>
      <c r="R41" s="345"/>
      <c r="S41" s="345"/>
      <c r="T41" s="346"/>
      <c r="U41" s="228"/>
      <c r="V41" s="228"/>
    </row>
    <row r="42" spans="1:22" ht="24" customHeight="1" thickBot="1" x14ac:dyDescent="0.45">
      <c r="A42" s="301" t="s">
        <v>162</v>
      </c>
      <c r="B42" s="299">
        <f>第四周明細!W12</f>
        <v>811.7</v>
      </c>
      <c r="C42" s="299" t="s">
        <v>9</v>
      </c>
      <c r="D42" s="300">
        <f>第四周明細!W8</f>
        <v>26.5</v>
      </c>
      <c r="E42" s="301" t="s">
        <v>162</v>
      </c>
      <c r="F42" s="299">
        <f>第四周明細!W20</f>
        <v>785</v>
      </c>
      <c r="G42" s="299" t="s">
        <v>9</v>
      </c>
      <c r="H42" s="300">
        <f>第四周明細!W16</f>
        <v>23</v>
      </c>
      <c r="I42" s="301" t="s">
        <v>162</v>
      </c>
      <c r="J42" s="299">
        <f>第四周明細!W28</f>
        <v>822.1</v>
      </c>
      <c r="K42" s="299" t="s">
        <v>9</v>
      </c>
      <c r="L42" s="300">
        <f>第四周明細!W24</f>
        <v>28.5</v>
      </c>
      <c r="M42" s="306" t="s">
        <v>162</v>
      </c>
      <c r="N42" s="307">
        <f>第四周明細!W36</f>
        <v>864.4</v>
      </c>
      <c r="O42" s="299" t="s">
        <v>171</v>
      </c>
      <c r="P42" s="299">
        <f>第四周明細!W32</f>
        <v>26</v>
      </c>
      <c r="Q42" s="306" t="s">
        <v>162</v>
      </c>
      <c r="R42" s="307">
        <f>第四周明細!W44</f>
        <v>806.9</v>
      </c>
      <c r="S42" s="307" t="s">
        <v>9</v>
      </c>
      <c r="T42" s="308">
        <f>第四周明細!W40</f>
        <v>26.5</v>
      </c>
      <c r="U42" s="228"/>
      <c r="V42" s="228"/>
    </row>
    <row r="43" spans="1:22" ht="24.75" customHeight="1" thickBot="1" x14ac:dyDescent="0.45">
      <c r="A43" s="299" t="s">
        <v>163</v>
      </c>
      <c r="B43" s="299">
        <f>第四周明細!W6</f>
        <v>108.5</v>
      </c>
      <c r="C43" s="303" t="s">
        <v>11</v>
      </c>
      <c r="D43" s="304">
        <f>第四周明細!W10</f>
        <v>34.799999999999997</v>
      </c>
      <c r="E43" s="299" t="s">
        <v>163</v>
      </c>
      <c r="F43" s="299">
        <f>第四周明細!W14</f>
        <v>107.5</v>
      </c>
      <c r="G43" s="307" t="s">
        <v>11</v>
      </c>
      <c r="H43" s="308">
        <f>第四周明細!W18</f>
        <v>32.5</v>
      </c>
      <c r="I43" s="306" t="s">
        <v>7</v>
      </c>
      <c r="J43" s="307">
        <f>第四周明細!W22</f>
        <v>107.5</v>
      </c>
      <c r="K43" s="307" t="s">
        <v>11</v>
      </c>
      <c r="L43" s="308">
        <f>第四周明細!W26</f>
        <v>33.900000000000006</v>
      </c>
      <c r="M43" s="309" t="s">
        <v>7</v>
      </c>
      <c r="N43" s="310">
        <f>第四周明細!W30</f>
        <v>123.5</v>
      </c>
      <c r="O43" s="310" t="s">
        <v>11</v>
      </c>
      <c r="P43" s="311">
        <f>第四周明細!W34</f>
        <v>34.1</v>
      </c>
      <c r="Q43" s="309" t="s">
        <v>7</v>
      </c>
      <c r="R43" s="310">
        <f>第四周明細!W38</f>
        <v>107.5</v>
      </c>
      <c r="S43" s="310" t="s">
        <v>11</v>
      </c>
      <c r="T43" s="311">
        <f>第四周明細!W42</f>
        <v>34.599999999999994</v>
      </c>
      <c r="U43" s="228"/>
      <c r="V43" s="228"/>
    </row>
    <row r="44" spans="1:22" s="230" customFormat="1" ht="53.25" customHeight="1" thickBot="1" x14ac:dyDescent="0.9">
      <c r="A44" s="328" t="s">
        <v>201</v>
      </c>
      <c r="B44" s="329"/>
      <c r="C44" s="329"/>
      <c r="D44" s="330"/>
      <c r="E44" s="328" t="s">
        <v>202</v>
      </c>
      <c r="F44" s="329"/>
      <c r="G44" s="329"/>
      <c r="H44" s="330"/>
      <c r="I44" s="328" t="s">
        <v>203</v>
      </c>
      <c r="J44" s="329"/>
      <c r="K44" s="329"/>
      <c r="L44" s="330"/>
      <c r="M44" s="328"/>
      <c r="N44" s="329"/>
      <c r="O44" s="329"/>
      <c r="P44" s="330"/>
      <c r="Q44" s="328"/>
      <c r="R44" s="329"/>
      <c r="S44" s="329"/>
      <c r="T44" s="330"/>
      <c r="U44" s="228"/>
      <c r="V44" s="228"/>
    </row>
    <row r="45" spans="1:22" s="229" customFormat="1" ht="54.95" customHeight="1" x14ac:dyDescent="1">
      <c r="A45" s="334" t="s">
        <v>166</v>
      </c>
      <c r="B45" s="335"/>
      <c r="C45" s="335"/>
      <c r="D45" s="336"/>
      <c r="E45" s="334" t="s">
        <v>79</v>
      </c>
      <c r="F45" s="335"/>
      <c r="G45" s="335"/>
      <c r="H45" s="336"/>
      <c r="I45" s="334" t="s">
        <v>216</v>
      </c>
      <c r="J45" s="335"/>
      <c r="K45" s="335"/>
      <c r="L45" s="336"/>
      <c r="M45" s="334"/>
      <c r="N45" s="335"/>
      <c r="O45" s="335"/>
      <c r="P45" s="336"/>
      <c r="Q45" s="331"/>
      <c r="R45" s="332"/>
      <c r="S45" s="332"/>
      <c r="T45" s="333"/>
      <c r="U45" s="228"/>
      <c r="V45" s="228"/>
    </row>
    <row r="46" spans="1:22" s="229" customFormat="1" ht="54.95" customHeight="1" x14ac:dyDescent="1">
      <c r="A46" s="331" t="s">
        <v>265</v>
      </c>
      <c r="B46" s="332"/>
      <c r="C46" s="332"/>
      <c r="D46" s="333"/>
      <c r="E46" s="331" t="s">
        <v>259</v>
      </c>
      <c r="F46" s="332"/>
      <c r="G46" s="332"/>
      <c r="H46" s="333"/>
      <c r="I46" s="331" t="s">
        <v>258</v>
      </c>
      <c r="J46" s="332"/>
      <c r="K46" s="332"/>
      <c r="L46" s="333"/>
      <c r="M46" s="331"/>
      <c r="N46" s="332"/>
      <c r="O46" s="332"/>
      <c r="P46" s="333"/>
      <c r="Q46" s="331"/>
      <c r="R46" s="332"/>
      <c r="S46" s="332"/>
      <c r="T46" s="333"/>
      <c r="U46" s="228"/>
      <c r="V46" s="228"/>
    </row>
    <row r="47" spans="1:22" s="229" customFormat="1" ht="54.95" customHeight="1" x14ac:dyDescent="1">
      <c r="A47" s="331" t="s">
        <v>389</v>
      </c>
      <c r="B47" s="332"/>
      <c r="C47" s="332"/>
      <c r="D47" s="333"/>
      <c r="E47" s="331" t="s">
        <v>252</v>
      </c>
      <c r="F47" s="332"/>
      <c r="G47" s="332"/>
      <c r="H47" s="333"/>
      <c r="I47" s="331" t="s">
        <v>366</v>
      </c>
      <c r="J47" s="332"/>
      <c r="K47" s="332"/>
      <c r="L47" s="333"/>
      <c r="M47" s="331"/>
      <c r="N47" s="332"/>
      <c r="O47" s="332"/>
      <c r="P47" s="333"/>
      <c r="Q47" s="331"/>
      <c r="R47" s="332"/>
      <c r="S47" s="332"/>
      <c r="T47" s="333"/>
      <c r="U47" s="228"/>
      <c r="V47" s="228"/>
    </row>
    <row r="48" spans="1:22" s="229" customFormat="1" ht="54.95" customHeight="1" x14ac:dyDescent="1">
      <c r="A48" s="331" t="s">
        <v>236</v>
      </c>
      <c r="B48" s="332"/>
      <c r="C48" s="332"/>
      <c r="D48" s="333"/>
      <c r="E48" s="331" t="s">
        <v>253</v>
      </c>
      <c r="F48" s="332"/>
      <c r="G48" s="332"/>
      <c r="H48" s="333"/>
      <c r="I48" s="331" t="s">
        <v>390</v>
      </c>
      <c r="J48" s="337"/>
      <c r="K48" s="337"/>
      <c r="L48" s="333"/>
      <c r="M48" s="331"/>
      <c r="N48" s="332"/>
      <c r="O48" s="332"/>
      <c r="P48" s="333"/>
      <c r="Q48" s="331"/>
      <c r="R48" s="332"/>
      <c r="S48" s="332"/>
      <c r="T48" s="333"/>
      <c r="U48" s="228"/>
      <c r="V48" s="228"/>
    </row>
    <row r="49" spans="1:22" s="229" customFormat="1" ht="54.95" customHeight="1" x14ac:dyDescent="1">
      <c r="A49" s="331" t="s">
        <v>381</v>
      </c>
      <c r="B49" s="332"/>
      <c r="C49" s="332"/>
      <c r="D49" s="333"/>
      <c r="E49" s="331" t="s">
        <v>380</v>
      </c>
      <c r="F49" s="332"/>
      <c r="G49" s="332"/>
      <c r="H49" s="333"/>
      <c r="I49" s="331" t="s">
        <v>381</v>
      </c>
      <c r="J49" s="337"/>
      <c r="K49" s="337"/>
      <c r="L49" s="333"/>
      <c r="M49" s="331"/>
      <c r="N49" s="332"/>
      <c r="O49" s="332"/>
      <c r="P49" s="333"/>
      <c r="Q49" s="331"/>
      <c r="R49" s="332"/>
      <c r="S49" s="332"/>
      <c r="T49" s="333"/>
      <c r="U49" s="228"/>
      <c r="V49" s="228"/>
    </row>
    <row r="50" spans="1:22" s="229" customFormat="1" ht="54.95" customHeight="1" thickBot="1" x14ac:dyDescent="1.05">
      <c r="A50" s="331" t="s">
        <v>207</v>
      </c>
      <c r="B50" s="332"/>
      <c r="C50" s="332"/>
      <c r="D50" s="333"/>
      <c r="E50" s="331" t="s">
        <v>172</v>
      </c>
      <c r="F50" s="332"/>
      <c r="G50" s="332"/>
      <c r="H50" s="333"/>
      <c r="I50" s="331" t="s">
        <v>205</v>
      </c>
      <c r="J50" s="332"/>
      <c r="K50" s="332"/>
      <c r="L50" s="333"/>
      <c r="M50" s="341"/>
      <c r="N50" s="342"/>
      <c r="O50" s="342"/>
      <c r="P50" s="343"/>
      <c r="Q50" s="341"/>
      <c r="R50" s="342"/>
      <c r="S50" s="342"/>
      <c r="T50" s="343"/>
      <c r="U50" s="228"/>
      <c r="V50" s="228"/>
    </row>
    <row r="51" spans="1:22" ht="2.25" customHeight="1" thickBot="1" x14ac:dyDescent="0.3">
      <c r="A51" s="344"/>
      <c r="B51" s="345"/>
      <c r="C51" s="345"/>
      <c r="D51" s="346"/>
      <c r="E51" s="344"/>
      <c r="F51" s="345"/>
      <c r="G51" s="345"/>
      <c r="H51" s="346"/>
      <c r="I51" s="344"/>
      <c r="J51" s="345"/>
      <c r="K51" s="345"/>
      <c r="L51" s="346"/>
      <c r="M51" s="344"/>
      <c r="N51" s="345"/>
      <c r="O51" s="345"/>
      <c r="P51" s="346"/>
      <c r="Q51" s="347"/>
      <c r="R51" s="348"/>
      <c r="S51" s="348"/>
      <c r="T51" s="349"/>
      <c r="U51" s="228"/>
      <c r="V51" s="228"/>
    </row>
    <row r="52" spans="1:22" ht="27" customHeight="1" x14ac:dyDescent="0.45">
      <c r="A52" s="301" t="s">
        <v>162</v>
      </c>
      <c r="B52" s="299">
        <f>'第五周明細 '!W12</f>
        <v>799.6</v>
      </c>
      <c r="C52" s="299" t="s">
        <v>9</v>
      </c>
      <c r="D52" s="300">
        <f>'第五周明細 '!W8</f>
        <v>26</v>
      </c>
      <c r="E52" s="301" t="s">
        <v>162</v>
      </c>
      <c r="F52" s="312">
        <f>'第五周明細 '!W20</f>
        <v>806.9</v>
      </c>
      <c r="G52" s="299" t="s">
        <v>9</v>
      </c>
      <c r="H52" s="313">
        <f>'第五周明細 '!W16</f>
        <v>23</v>
      </c>
      <c r="I52" s="301" t="s">
        <v>162</v>
      </c>
      <c r="J52" s="312">
        <f>'第五周明細 '!W28</f>
        <v>0</v>
      </c>
      <c r="K52" s="299" t="s">
        <v>9</v>
      </c>
      <c r="L52" s="313">
        <f>'第五周明細 '!W24</f>
        <v>0</v>
      </c>
      <c r="M52" s="301" t="s">
        <v>162</v>
      </c>
      <c r="N52" s="312">
        <f>'第五周明細 '!W36</f>
        <v>0</v>
      </c>
      <c r="O52" s="299" t="s">
        <v>9</v>
      </c>
      <c r="P52" s="313">
        <f>'第五周明細 '!W32</f>
        <v>0</v>
      </c>
      <c r="Q52" s="290" t="s">
        <v>162</v>
      </c>
      <c r="R52" s="293">
        <f>'第五周明細 '!W44</f>
        <v>0</v>
      </c>
      <c r="S52" s="291" t="s">
        <v>9</v>
      </c>
      <c r="T52" s="294">
        <f>'第五周明細 '!W40</f>
        <v>0</v>
      </c>
      <c r="U52" s="228"/>
      <c r="V52" s="228"/>
    </row>
    <row r="53" spans="1:22" ht="26.25" customHeight="1" thickBot="1" x14ac:dyDescent="0.5">
      <c r="A53" s="303" t="s">
        <v>7</v>
      </c>
      <c r="B53" s="304">
        <f>'第五周明細 '!W6</f>
        <v>107.5</v>
      </c>
      <c r="C53" s="303" t="s">
        <v>11</v>
      </c>
      <c r="D53" s="304">
        <f>'第五周明細 '!W10</f>
        <v>33.900000000000006</v>
      </c>
      <c r="E53" s="303" t="s">
        <v>163</v>
      </c>
      <c r="F53" s="304">
        <f>'第五周明細 '!W14</f>
        <v>107.5</v>
      </c>
      <c r="G53" s="303" t="s">
        <v>11</v>
      </c>
      <c r="H53" s="314">
        <f>'第五周明細 '!W18</f>
        <v>34.599999999999994</v>
      </c>
      <c r="I53" s="303" t="s">
        <v>163</v>
      </c>
      <c r="J53" s="304">
        <f>'第五周明細 '!W22</f>
        <v>0</v>
      </c>
      <c r="K53" s="303" t="s">
        <v>11</v>
      </c>
      <c r="L53" s="314">
        <f>'第五周明細 '!W26</f>
        <v>0</v>
      </c>
      <c r="M53" s="302" t="s">
        <v>163</v>
      </c>
      <c r="N53" s="315">
        <f>'第五周明細 '!W30</f>
        <v>0</v>
      </c>
      <c r="O53" s="303" t="s">
        <v>11</v>
      </c>
      <c r="P53" s="314">
        <f>'第五周明細 '!W34</f>
        <v>0</v>
      </c>
      <c r="Q53" s="295" t="s">
        <v>163</v>
      </c>
      <c r="R53" s="296">
        <f>'第五周明細 '!W38</f>
        <v>0</v>
      </c>
      <c r="S53" s="296" t="s">
        <v>11</v>
      </c>
      <c r="T53" s="297">
        <f>'第五周明細 '!W42</f>
        <v>0</v>
      </c>
      <c r="U53" s="228"/>
      <c r="V53" s="228"/>
    </row>
    <row r="54" spans="1:22" ht="24.75" customHeight="1" x14ac:dyDescent="0.25">
      <c r="U54" s="228"/>
      <c r="V54" s="228"/>
    </row>
    <row r="55" spans="1:22" ht="45.75" hidden="1" customHeight="1" x14ac:dyDescent="0.25">
      <c r="A55" s="366"/>
      <c r="B55" s="367"/>
      <c r="C55" s="367"/>
      <c r="D55" s="368"/>
      <c r="U55" s="228"/>
      <c r="V55" s="228"/>
    </row>
    <row r="56" spans="1:22" ht="45.75" hidden="1" customHeight="1" x14ac:dyDescent="0.25">
      <c r="A56" s="369"/>
      <c r="B56" s="370"/>
      <c r="C56" s="370"/>
      <c r="D56" s="371"/>
      <c r="U56" s="228"/>
      <c r="V56" s="228"/>
    </row>
    <row r="57" spans="1:22" ht="45.75" hidden="1" customHeight="1" x14ac:dyDescent="0.25">
      <c r="A57" s="369"/>
      <c r="B57" s="370"/>
      <c r="C57" s="370"/>
      <c r="D57" s="371"/>
      <c r="U57" s="228"/>
      <c r="V57" s="228"/>
    </row>
    <row r="58" spans="1:22" ht="45.75" hidden="1" customHeight="1" x14ac:dyDescent="0.25">
      <c r="A58" s="369"/>
      <c r="B58" s="370"/>
      <c r="C58" s="370"/>
      <c r="D58" s="371"/>
      <c r="U58" s="228"/>
      <c r="V58" s="228"/>
    </row>
    <row r="59" spans="1:22" ht="46.5" hidden="1" customHeight="1" thickBot="1" x14ac:dyDescent="0.3">
      <c r="A59" s="363"/>
      <c r="B59" s="364"/>
      <c r="C59" s="364"/>
      <c r="D59" s="365"/>
      <c r="U59" s="228"/>
      <c r="V59" s="228"/>
    </row>
    <row r="60" spans="1:22" ht="25.5" hidden="1" customHeight="1" x14ac:dyDescent="0.4">
      <c r="A60" s="316"/>
      <c r="B60" s="317"/>
      <c r="C60" s="318"/>
      <c r="D60" s="319"/>
      <c r="U60" s="228"/>
      <c r="V60" s="228"/>
    </row>
    <row r="61" spans="1:22" ht="26.25" hidden="1" customHeight="1" thickBot="1" x14ac:dyDescent="0.45">
      <c r="A61" s="320"/>
      <c r="B61" s="321"/>
      <c r="C61" s="322"/>
      <c r="D61" s="323"/>
      <c r="U61" s="228"/>
      <c r="V61" s="228"/>
    </row>
    <row r="62" spans="1:22" ht="16.5" hidden="1" customHeight="1" x14ac:dyDescent="0.25">
      <c r="U62" s="228"/>
      <c r="V62" s="228"/>
    </row>
    <row r="63" spans="1:22" x14ac:dyDescent="0.25">
      <c r="U63" s="228"/>
      <c r="V63" s="228"/>
    </row>
    <row r="64" spans="1:22" x14ac:dyDescent="0.25">
      <c r="U64" s="228"/>
      <c r="V64" s="228"/>
    </row>
    <row r="65" spans="3:22" x14ac:dyDescent="0.25">
      <c r="I65" s="324"/>
      <c r="J65" s="324"/>
      <c r="U65" s="228"/>
      <c r="V65" s="228"/>
    </row>
    <row r="66" spans="3:22" x14ac:dyDescent="0.25"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U66" s="228"/>
      <c r="V66" s="228"/>
    </row>
    <row r="67" spans="3:22" x14ac:dyDescent="0.25"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U67" s="228"/>
      <c r="V67" s="228"/>
    </row>
    <row r="68" spans="3:22" x14ac:dyDescent="0.25"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U68" s="228"/>
      <c r="V68" s="228"/>
    </row>
    <row r="69" spans="3:22" x14ac:dyDescent="0.25"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U69" s="228"/>
      <c r="V69" s="228"/>
    </row>
    <row r="70" spans="3:22" x14ac:dyDescent="0.25">
      <c r="C70" s="373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U70" s="228"/>
      <c r="V70" s="228"/>
    </row>
    <row r="71" spans="3:22" x14ac:dyDescent="0.25"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U71" s="228"/>
      <c r="V71" s="228"/>
    </row>
    <row r="72" spans="3:22" x14ac:dyDescent="0.25">
      <c r="U72" s="228"/>
      <c r="V72" s="228"/>
    </row>
    <row r="73" spans="3:22" x14ac:dyDescent="0.25">
      <c r="U73" s="228"/>
      <c r="V73" s="228"/>
    </row>
    <row r="74" spans="3:22" x14ac:dyDescent="0.25">
      <c r="U74" s="228"/>
      <c r="V74" s="228"/>
    </row>
    <row r="75" spans="3:22" x14ac:dyDescent="0.25">
      <c r="U75" s="228"/>
      <c r="V75" s="228"/>
    </row>
    <row r="76" spans="3:22" x14ac:dyDescent="0.25">
      <c r="U76" s="228"/>
      <c r="V76" s="228"/>
    </row>
    <row r="77" spans="3:22" x14ac:dyDescent="0.25">
      <c r="U77" s="228"/>
      <c r="V77" s="228"/>
    </row>
    <row r="78" spans="3:22" x14ac:dyDescent="0.25">
      <c r="N78" s="228"/>
      <c r="O78" s="228"/>
      <c r="P78" s="228"/>
      <c r="Q78" s="228"/>
      <c r="R78" s="228"/>
      <c r="S78" s="228"/>
    </row>
    <row r="79" spans="3:22" x14ac:dyDescent="0.25">
      <c r="N79" s="228"/>
      <c r="O79" s="228"/>
      <c r="P79" s="228"/>
      <c r="Q79" s="228"/>
      <c r="R79" s="228"/>
      <c r="S79" s="228"/>
    </row>
    <row r="80" spans="3:22" x14ac:dyDescent="0.25">
      <c r="N80" s="228"/>
      <c r="O80" s="228"/>
      <c r="P80" s="228"/>
      <c r="Q80" s="228"/>
      <c r="R80" s="228"/>
      <c r="S80" s="228"/>
    </row>
    <row r="81" spans="14:22" x14ac:dyDescent="0.25">
      <c r="N81" s="228"/>
      <c r="O81" s="228"/>
      <c r="P81" s="228"/>
      <c r="Q81" s="228"/>
      <c r="R81" s="228"/>
      <c r="S81" s="228"/>
    </row>
    <row r="82" spans="14:22" x14ac:dyDescent="0.25">
      <c r="N82" s="228"/>
      <c r="O82" s="228"/>
      <c r="P82" s="228"/>
      <c r="Q82" s="228"/>
      <c r="R82" s="228"/>
      <c r="S82" s="228"/>
    </row>
    <row r="83" spans="14:22" x14ac:dyDescent="0.25">
      <c r="N83" s="228"/>
      <c r="O83" s="228"/>
      <c r="P83" s="228"/>
      <c r="Q83" s="228"/>
      <c r="R83" s="228"/>
      <c r="S83" s="228"/>
    </row>
    <row r="84" spans="14:22" x14ac:dyDescent="0.25">
      <c r="N84" s="228"/>
      <c r="O84" s="228"/>
      <c r="P84" s="228"/>
      <c r="Q84" s="228"/>
      <c r="R84" s="228"/>
      <c r="S84" s="228"/>
    </row>
    <row r="85" spans="14:22" x14ac:dyDescent="0.25">
      <c r="N85" s="228"/>
      <c r="O85" s="228"/>
      <c r="P85" s="228"/>
      <c r="Q85" s="228"/>
      <c r="R85" s="228"/>
      <c r="S85" s="228"/>
    </row>
    <row r="86" spans="14:22" x14ac:dyDescent="0.25">
      <c r="N86" s="228"/>
      <c r="O86" s="228"/>
      <c r="P86" s="228"/>
      <c r="Q86" s="228"/>
      <c r="R86" s="228"/>
      <c r="S86" s="228"/>
    </row>
    <row r="87" spans="14:22" x14ac:dyDescent="0.25">
      <c r="N87" s="228"/>
      <c r="O87" s="228"/>
      <c r="P87" s="228"/>
      <c r="Q87" s="228"/>
      <c r="R87" s="228"/>
      <c r="S87" s="228"/>
    </row>
    <row r="88" spans="14:22" x14ac:dyDescent="0.25">
      <c r="N88" s="228"/>
      <c r="O88" s="228"/>
      <c r="P88" s="228"/>
      <c r="Q88" s="228"/>
      <c r="R88" s="228"/>
      <c r="S88" s="228"/>
    </row>
    <row r="89" spans="14:22" x14ac:dyDescent="0.25">
      <c r="N89" s="228"/>
      <c r="O89" s="228"/>
      <c r="P89" s="228"/>
      <c r="Q89" s="228"/>
      <c r="R89" s="228"/>
      <c r="S89" s="228"/>
    </row>
    <row r="90" spans="14:22" x14ac:dyDescent="0.25">
      <c r="N90" s="228"/>
      <c r="O90" s="228"/>
      <c r="P90" s="228"/>
      <c r="Q90" s="228"/>
      <c r="R90" s="228"/>
      <c r="S90" s="228"/>
    </row>
    <row r="91" spans="14:22" x14ac:dyDescent="0.25">
      <c r="U91" s="228"/>
      <c r="V91" s="228"/>
    </row>
    <row r="92" spans="14:22" x14ac:dyDescent="0.25">
      <c r="U92" s="228"/>
      <c r="V92" s="228"/>
    </row>
    <row r="93" spans="14:22" x14ac:dyDescent="0.25">
      <c r="U93" s="228"/>
      <c r="V93" s="228"/>
    </row>
    <row r="94" spans="14:22" x14ac:dyDescent="0.25">
      <c r="U94" s="228"/>
      <c r="V94" s="228"/>
    </row>
    <row r="95" spans="14:22" x14ac:dyDescent="0.25">
      <c r="U95" s="228"/>
      <c r="V95" s="228"/>
    </row>
    <row r="96" spans="14:22" x14ac:dyDescent="0.25">
      <c r="U96" s="228"/>
      <c r="V96" s="228"/>
    </row>
    <row r="97" spans="21:22" x14ac:dyDescent="0.25">
      <c r="U97" s="228"/>
      <c r="V97" s="228"/>
    </row>
    <row r="98" spans="21:22" x14ac:dyDescent="0.25">
      <c r="U98" s="228"/>
      <c r="V98" s="228"/>
    </row>
    <row r="99" spans="21:22" x14ac:dyDescent="0.25">
      <c r="U99" s="228"/>
      <c r="V99" s="228"/>
    </row>
    <row r="100" spans="21:22" x14ac:dyDescent="0.25">
      <c r="U100" s="228"/>
      <c r="V100" s="228"/>
    </row>
    <row r="101" spans="21:22" x14ac:dyDescent="0.25">
      <c r="U101" s="228"/>
      <c r="V101" s="228"/>
    </row>
    <row r="102" spans="21:22" x14ac:dyDescent="0.25">
      <c r="U102" s="228"/>
      <c r="V102" s="228"/>
    </row>
    <row r="103" spans="21:22" x14ac:dyDescent="0.25">
      <c r="U103" s="228"/>
      <c r="V103" s="228"/>
    </row>
    <row r="104" spans="21:22" x14ac:dyDescent="0.25">
      <c r="U104" s="228"/>
      <c r="V104" s="228"/>
    </row>
    <row r="105" spans="21:22" x14ac:dyDescent="0.25">
      <c r="U105" s="228"/>
      <c r="V105" s="228"/>
    </row>
    <row r="106" spans="21:22" x14ac:dyDescent="0.25">
      <c r="U106" s="228"/>
      <c r="V106" s="228"/>
    </row>
    <row r="107" spans="21:22" x14ac:dyDescent="0.25">
      <c r="U107" s="228"/>
      <c r="V107" s="228"/>
    </row>
    <row r="108" spans="21:22" x14ac:dyDescent="0.25">
      <c r="U108" s="228"/>
      <c r="V108" s="228"/>
    </row>
    <row r="109" spans="21:22" x14ac:dyDescent="0.25">
      <c r="U109" s="228"/>
      <c r="V109" s="228"/>
    </row>
    <row r="110" spans="21:22" x14ac:dyDescent="0.25">
      <c r="U110" s="228"/>
      <c r="V110" s="228"/>
    </row>
    <row r="111" spans="21:22" x14ac:dyDescent="0.25">
      <c r="U111" s="228"/>
      <c r="V111" s="228"/>
    </row>
    <row r="112" spans="21:22" x14ac:dyDescent="0.25">
      <c r="U112" s="228"/>
      <c r="V112" s="228"/>
    </row>
    <row r="113" spans="21:22" x14ac:dyDescent="0.25">
      <c r="U113" s="228"/>
      <c r="V113" s="228"/>
    </row>
    <row r="114" spans="21:22" x14ac:dyDescent="0.25">
      <c r="U114" s="228"/>
      <c r="V114" s="228"/>
    </row>
    <row r="115" spans="21:22" x14ac:dyDescent="0.25">
      <c r="U115" s="228"/>
      <c r="V115" s="228"/>
    </row>
    <row r="116" spans="21:22" x14ac:dyDescent="0.25">
      <c r="U116" s="228"/>
      <c r="V116" s="228"/>
    </row>
    <row r="117" spans="21:22" x14ac:dyDescent="0.25">
      <c r="U117" s="228"/>
      <c r="V117" s="228"/>
    </row>
    <row r="118" spans="21:22" x14ac:dyDescent="0.25">
      <c r="U118" s="228"/>
      <c r="V118" s="228"/>
    </row>
    <row r="119" spans="21:22" x14ac:dyDescent="0.25">
      <c r="U119" s="228"/>
      <c r="V119" s="228"/>
    </row>
    <row r="120" spans="21:22" x14ac:dyDescent="0.25">
      <c r="U120" s="228"/>
      <c r="V120" s="228"/>
    </row>
    <row r="121" spans="21:22" x14ac:dyDescent="0.25">
      <c r="U121" s="228"/>
      <c r="V121" s="228"/>
    </row>
    <row r="122" spans="21:22" x14ac:dyDescent="0.25">
      <c r="U122" s="228"/>
      <c r="V122" s="228"/>
    </row>
    <row r="123" spans="21:22" x14ac:dyDescent="0.25">
      <c r="U123" s="228"/>
      <c r="V123" s="228"/>
    </row>
    <row r="124" spans="21:22" x14ac:dyDescent="0.25">
      <c r="U124" s="228"/>
      <c r="V124" s="228"/>
    </row>
    <row r="125" spans="21:22" x14ac:dyDescent="0.25">
      <c r="U125" s="228"/>
      <c r="V125" s="228"/>
    </row>
    <row r="126" spans="21:22" x14ac:dyDescent="0.25">
      <c r="U126" s="228"/>
      <c r="V126" s="228"/>
    </row>
    <row r="127" spans="21:22" x14ac:dyDescent="0.25">
      <c r="U127" s="228"/>
      <c r="V127" s="228"/>
    </row>
    <row r="128" spans="21:22" x14ac:dyDescent="0.25">
      <c r="U128" s="228"/>
      <c r="V128" s="228"/>
    </row>
    <row r="129" spans="21:22" x14ac:dyDescent="0.25">
      <c r="U129" s="228"/>
      <c r="V129" s="228"/>
    </row>
    <row r="130" spans="21:22" x14ac:dyDescent="0.25">
      <c r="U130" s="228"/>
      <c r="V130" s="228"/>
    </row>
    <row r="131" spans="21:22" x14ac:dyDescent="0.25">
      <c r="U131" s="228"/>
      <c r="V131" s="228"/>
    </row>
    <row r="132" spans="21:22" x14ac:dyDescent="0.25">
      <c r="U132" s="228"/>
      <c r="V132" s="228"/>
    </row>
    <row r="133" spans="21:22" x14ac:dyDescent="0.25">
      <c r="U133" s="228"/>
      <c r="V133" s="228"/>
    </row>
    <row r="134" spans="21:22" x14ac:dyDescent="0.25">
      <c r="U134" s="228"/>
      <c r="V134" s="228"/>
    </row>
    <row r="135" spans="21:22" x14ac:dyDescent="0.25">
      <c r="U135" s="228"/>
      <c r="V135" s="228"/>
    </row>
    <row r="136" spans="21:22" x14ac:dyDescent="0.25">
      <c r="U136" s="228"/>
      <c r="V136" s="228"/>
    </row>
    <row r="137" spans="21:22" x14ac:dyDescent="0.25">
      <c r="U137" s="228"/>
      <c r="V137" s="228"/>
    </row>
    <row r="138" spans="21:22" x14ac:dyDescent="0.25">
      <c r="U138" s="228"/>
      <c r="V138" s="228"/>
    </row>
    <row r="139" spans="21:22" x14ac:dyDescent="0.25">
      <c r="U139" s="228"/>
      <c r="V139" s="228"/>
    </row>
    <row r="140" spans="21:22" x14ac:dyDescent="0.25">
      <c r="U140" s="228"/>
      <c r="V140" s="228"/>
    </row>
    <row r="141" spans="21:22" x14ac:dyDescent="0.25">
      <c r="U141" s="228"/>
      <c r="V141" s="228"/>
    </row>
    <row r="142" spans="21:22" x14ac:dyDescent="0.25">
      <c r="U142" s="228"/>
      <c r="V142" s="228"/>
    </row>
    <row r="143" spans="21:22" x14ac:dyDescent="0.25">
      <c r="U143" s="228"/>
      <c r="V143" s="228"/>
    </row>
    <row r="144" spans="21:22" x14ac:dyDescent="0.25">
      <c r="U144" s="228"/>
      <c r="V144" s="228"/>
    </row>
    <row r="145" spans="21:22" x14ac:dyDescent="0.25">
      <c r="U145" s="228"/>
      <c r="V145" s="228"/>
    </row>
    <row r="146" spans="21:22" x14ac:dyDescent="0.25">
      <c r="U146" s="228"/>
      <c r="V146" s="228"/>
    </row>
    <row r="147" spans="21:22" x14ac:dyDescent="0.25">
      <c r="U147" s="228"/>
      <c r="V147" s="228"/>
    </row>
    <row r="148" spans="21:22" x14ac:dyDescent="0.25">
      <c r="U148" s="228"/>
      <c r="V148" s="228"/>
    </row>
    <row r="149" spans="21:22" x14ac:dyDescent="0.25">
      <c r="U149" s="228"/>
      <c r="V149" s="228"/>
    </row>
    <row r="150" spans="21:22" x14ac:dyDescent="0.25">
      <c r="U150" s="228"/>
      <c r="V150" s="228"/>
    </row>
    <row r="151" spans="21:22" x14ac:dyDescent="0.25">
      <c r="U151" s="228"/>
      <c r="V151" s="228"/>
    </row>
    <row r="152" spans="21:22" x14ac:dyDescent="0.25">
      <c r="U152" s="228"/>
      <c r="V152" s="228"/>
    </row>
    <row r="153" spans="21:22" x14ac:dyDescent="0.25">
      <c r="U153" s="228"/>
      <c r="V153" s="228"/>
    </row>
    <row r="154" spans="21:22" x14ac:dyDescent="0.25">
      <c r="U154" s="228"/>
      <c r="V154" s="228"/>
    </row>
    <row r="155" spans="21:22" x14ac:dyDescent="0.25">
      <c r="U155" s="228"/>
      <c r="V155" s="228"/>
    </row>
    <row r="156" spans="21:22" x14ac:dyDescent="0.25">
      <c r="U156" s="228"/>
      <c r="V156" s="228"/>
    </row>
    <row r="157" spans="21:22" x14ac:dyDescent="0.25">
      <c r="U157" s="228"/>
      <c r="V157" s="228"/>
    </row>
    <row r="158" spans="21:22" x14ac:dyDescent="0.25">
      <c r="U158" s="228"/>
      <c r="V158" s="228"/>
    </row>
    <row r="159" spans="21:22" x14ac:dyDescent="0.25">
      <c r="U159" s="228"/>
      <c r="V159" s="228"/>
    </row>
    <row r="160" spans="21:22" x14ac:dyDescent="0.25">
      <c r="U160" s="228"/>
      <c r="V160" s="228"/>
    </row>
    <row r="161" spans="21:22" x14ac:dyDescent="0.25">
      <c r="U161" s="228"/>
      <c r="V161" s="228"/>
    </row>
    <row r="162" spans="21:22" x14ac:dyDescent="0.25">
      <c r="U162" s="228"/>
      <c r="V162" s="228"/>
    </row>
    <row r="163" spans="21:22" x14ac:dyDescent="0.25">
      <c r="U163" s="228"/>
      <c r="V163" s="228"/>
    </row>
    <row r="164" spans="21:22" x14ac:dyDescent="0.25">
      <c r="U164" s="228"/>
      <c r="V164" s="228"/>
    </row>
    <row r="165" spans="21:22" x14ac:dyDescent="0.25">
      <c r="U165" s="228"/>
      <c r="V165" s="228"/>
    </row>
    <row r="166" spans="21:22" x14ac:dyDescent="0.25">
      <c r="U166" s="228"/>
      <c r="V166" s="228"/>
    </row>
    <row r="167" spans="21:22" x14ac:dyDescent="0.25">
      <c r="U167" s="228"/>
      <c r="V167" s="228"/>
    </row>
    <row r="168" spans="21:22" x14ac:dyDescent="0.25">
      <c r="U168" s="228"/>
      <c r="V168" s="228"/>
    </row>
    <row r="169" spans="21:22" x14ac:dyDescent="0.25">
      <c r="U169" s="228"/>
      <c r="V169" s="228"/>
    </row>
    <row r="170" spans="21:22" x14ac:dyDescent="0.25">
      <c r="U170" s="228"/>
      <c r="V170" s="228"/>
    </row>
    <row r="171" spans="21:22" x14ac:dyDescent="0.25">
      <c r="U171" s="228"/>
      <c r="V171" s="228"/>
    </row>
    <row r="172" spans="21:22" x14ac:dyDescent="0.25">
      <c r="U172" s="228"/>
      <c r="V172" s="228"/>
    </row>
    <row r="173" spans="21:22" x14ac:dyDescent="0.25">
      <c r="U173" s="228"/>
      <c r="V173" s="228"/>
    </row>
    <row r="174" spans="21:22" x14ac:dyDescent="0.25">
      <c r="U174" s="228"/>
      <c r="V174" s="228"/>
    </row>
    <row r="175" spans="21:22" x14ac:dyDescent="0.25">
      <c r="U175" s="228"/>
      <c r="V175" s="228"/>
    </row>
    <row r="176" spans="21:22" x14ac:dyDescent="0.25">
      <c r="U176" s="228"/>
      <c r="V176" s="228"/>
    </row>
    <row r="177" spans="21:22" x14ac:dyDescent="0.25">
      <c r="U177" s="228"/>
      <c r="V177" s="228"/>
    </row>
    <row r="178" spans="21:22" x14ac:dyDescent="0.25">
      <c r="U178" s="228"/>
      <c r="V178" s="228"/>
    </row>
    <row r="179" spans="21:22" x14ac:dyDescent="0.25">
      <c r="U179" s="228"/>
      <c r="V179" s="228"/>
    </row>
    <row r="180" spans="21:22" x14ac:dyDescent="0.25">
      <c r="U180" s="228"/>
      <c r="V180" s="228"/>
    </row>
    <row r="181" spans="21:22" x14ac:dyDescent="0.25">
      <c r="U181" s="228"/>
      <c r="V181" s="228"/>
    </row>
    <row r="182" spans="21:22" x14ac:dyDescent="0.25">
      <c r="U182" s="228"/>
      <c r="V182" s="228"/>
    </row>
    <row r="183" spans="21:22" x14ac:dyDescent="0.25">
      <c r="U183" s="228"/>
      <c r="V183" s="228"/>
    </row>
    <row r="184" spans="21:22" x14ac:dyDescent="0.25">
      <c r="U184" s="228"/>
      <c r="V184" s="228"/>
    </row>
    <row r="185" spans="21:22" x14ac:dyDescent="0.25">
      <c r="U185" s="228"/>
      <c r="V185" s="228"/>
    </row>
    <row r="186" spans="21:22" x14ac:dyDescent="0.25">
      <c r="U186" s="228"/>
      <c r="V186" s="228"/>
    </row>
    <row r="187" spans="21:22" x14ac:dyDescent="0.25">
      <c r="U187" s="228"/>
      <c r="V187" s="228"/>
    </row>
    <row r="188" spans="21:22" x14ac:dyDescent="0.25">
      <c r="U188" s="228"/>
      <c r="V188" s="228"/>
    </row>
    <row r="189" spans="21:22" x14ac:dyDescent="0.25">
      <c r="U189" s="228"/>
      <c r="V189" s="228"/>
    </row>
    <row r="190" spans="21:22" x14ac:dyDescent="0.25">
      <c r="U190" s="228"/>
      <c r="V190" s="228"/>
    </row>
    <row r="191" spans="21:22" x14ac:dyDescent="0.25">
      <c r="U191" s="228"/>
      <c r="V191" s="228"/>
    </row>
    <row r="192" spans="21:22" x14ac:dyDescent="0.25">
      <c r="U192" s="228"/>
      <c r="V192" s="228"/>
    </row>
    <row r="193" spans="21:22" x14ac:dyDescent="0.25">
      <c r="U193" s="228"/>
      <c r="V193" s="228"/>
    </row>
    <row r="194" spans="21:22" x14ac:dyDescent="0.25">
      <c r="U194" s="228"/>
      <c r="V194" s="228"/>
    </row>
    <row r="195" spans="21:22" x14ac:dyDescent="0.25">
      <c r="U195" s="228"/>
      <c r="V195" s="228"/>
    </row>
    <row r="196" spans="21:22" x14ac:dyDescent="0.25">
      <c r="U196" s="228"/>
      <c r="V196" s="228"/>
    </row>
    <row r="197" spans="21:22" x14ac:dyDescent="0.25">
      <c r="U197" s="228"/>
      <c r="V197" s="228"/>
    </row>
    <row r="198" spans="21:22" x14ac:dyDescent="0.25">
      <c r="U198" s="228"/>
      <c r="V198" s="228"/>
    </row>
    <row r="199" spans="21:22" x14ac:dyDescent="0.25">
      <c r="U199" s="228"/>
      <c r="V199" s="228"/>
    </row>
    <row r="200" spans="21:22" x14ac:dyDescent="0.25">
      <c r="U200" s="228"/>
      <c r="V200" s="228"/>
    </row>
    <row r="201" spans="21:22" x14ac:dyDescent="0.25">
      <c r="U201" s="228"/>
      <c r="V201" s="228"/>
    </row>
    <row r="202" spans="21:22" x14ac:dyDescent="0.25">
      <c r="U202" s="228"/>
      <c r="V202" s="228"/>
    </row>
    <row r="203" spans="21:22" x14ac:dyDescent="0.25">
      <c r="U203" s="228"/>
      <c r="V203" s="228"/>
    </row>
    <row r="204" spans="21:22" x14ac:dyDescent="0.25">
      <c r="U204" s="228"/>
      <c r="V204" s="228"/>
    </row>
    <row r="205" spans="21:22" x14ac:dyDescent="0.25">
      <c r="U205" s="228"/>
      <c r="V205" s="228"/>
    </row>
    <row r="206" spans="21:22" x14ac:dyDescent="0.25">
      <c r="U206" s="228"/>
      <c r="V206" s="228"/>
    </row>
    <row r="207" spans="21:22" x14ac:dyDescent="0.25">
      <c r="U207" s="228"/>
      <c r="V207" s="228"/>
    </row>
    <row r="208" spans="21:22" x14ac:dyDescent="0.25">
      <c r="U208" s="228"/>
      <c r="V208" s="228"/>
    </row>
    <row r="209" spans="21:22" x14ac:dyDescent="0.25">
      <c r="U209" s="228"/>
      <c r="V209" s="228"/>
    </row>
    <row r="210" spans="21:22" x14ac:dyDescent="0.25">
      <c r="U210" s="228"/>
      <c r="V210" s="228"/>
    </row>
    <row r="211" spans="21:22" x14ac:dyDescent="0.25">
      <c r="U211" s="228"/>
      <c r="V211" s="228"/>
    </row>
    <row r="212" spans="21:22" x14ac:dyDescent="0.25">
      <c r="U212" s="228"/>
      <c r="V212" s="228"/>
    </row>
    <row r="213" spans="21:22" x14ac:dyDescent="0.25">
      <c r="U213" s="228"/>
      <c r="V213" s="228"/>
    </row>
    <row r="214" spans="21:22" x14ac:dyDescent="0.25">
      <c r="U214" s="228"/>
      <c r="V214" s="228"/>
    </row>
    <row r="215" spans="21:22" x14ac:dyDescent="0.25">
      <c r="U215" s="228"/>
      <c r="V215" s="228"/>
    </row>
    <row r="216" spans="21:22" x14ac:dyDescent="0.25">
      <c r="U216" s="228"/>
      <c r="V216" s="228"/>
    </row>
    <row r="217" spans="21:22" x14ac:dyDescent="0.25">
      <c r="U217" s="228"/>
      <c r="V217" s="228"/>
    </row>
    <row r="218" spans="21:22" x14ac:dyDescent="0.25">
      <c r="U218" s="228"/>
      <c r="V218" s="228"/>
    </row>
    <row r="219" spans="21:22" x14ac:dyDescent="0.25">
      <c r="U219" s="228"/>
      <c r="V219" s="228"/>
    </row>
    <row r="220" spans="21:22" x14ac:dyDescent="0.25">
      <c r="U220" s="228"/>
      <c r="V220" s="228"/>
    </row>
    <row r="221" spans="21:22" x14ac:dyDescent="0.25">
      <c r="U221" s="228"/>
      <c r="V221" s="228"/>
    </row>
    <row r="222" spans="21:22" x14ac:dyDescent="0.25">
      <c r="U222" s="228"/>
      <c r="V222" s="228"/>
    </row>
    <row r="223" spans="21:22" x14ac:dyDescent="0.25">
      <c r="U223" s="228"/>
      <c r="V223" s="228"/>
    </row>
  </sheetData>
  <mergeCells count="210">
    <mergeCell ref="M29:P29"/>
    <mergeCell ref="Q29:T29"/>
    <mergeCell ref="A29:D29"/>
    <mergeCell ref="E29:H29"/>
    <mergeCell ref="I29:L29"/>
    <mergeCell ref="I39:L39"/>
    <mergeCell ref="M39:P39"/>
    <mergeCell ref="Q39:T39"/>
    <mergeCell ref="E39:H39"/>
    <mergeCell ref="A39:D39"/>
    <mergeCell ref="C66:M71"/>
    <mergeCell ref="A1:H3"/>
    <mergeCell ref="A4:D4"/>
    <mergeCell ref="I11:L11"/>
    <mergeCell ref="E5:H5"/>
    <mergeCell ref="I6:L6"/>
    <mergeCell ref="I4:L4"/>
    <mergeCell ref="A8:D8"/>
    <mergeCell ref="A9:D9"/>
    <mergeCell ref="E25:H25"/>
    <mergeCell ref="E20:H20"/>
    <mergeCell ref="A11:D11"/>
    <mergeCell ref="E11:H11"/>
    <mergeCell ref="A58:D58"/>
    <mergeCell ref="A57:D57"/>
    <mergeCell ref="A51:D51"/>
    <mergeCell ref="A48:D48"/>
    <mergeCell ref="E4:H4"/>
    <mergeCell ref="A34:D34"/>
    <mergeCell ref="E30:H30"/>
    <mergeCell ref="A14:D14"/>
    <mergeCell ref="A15:D15"/>
    <mergeCell ref="A5:D5"/>
    <mergeCell ref="A6:D6"/>
    <mergeCell ref="A7:D7"/>
    <mergeCell ref="A24:D24"/>
    <mergeCell ref="A25:D25"/>
    <mergeCell ref="A20:D20"/>
    <mergeCell ref="E24:H24"/>
    <mergeCell ref="O1:P1"/>
    <mergeCell ref="I20:L20"/>
    <mergeCell ref="M10:P10"/>
    <mergeCell ref="M6:P6"/>
    <mergeCell ref="M8:P8"/>
    <mergeCell ref="I5:L5"/>
    <mergeCell ref="E9:H9"/>
    <mergeCell ref="M9:P9"/>
    <mergeCell ref="I9:L9"/>
    <mergeCell ref="I19:L19"/>
    <mergeCell ref="M19:P19"/>
    <mergeCell ref="A19:D19"/>
    <mergeCell ref="E19:H19"/>
    <mergeCell ref="I14:L14"/>
    <mergeCell ref="I10:L10"/>
    <mergeCell ref="A59:D59"/>
    <mergeCell ref="A55:D55"/>
    <mergeCell ref="A56:D56"/>
    <mergeCell ref="M11:P11"/>
    <mergeCell ref="A10:D10"/>
    <mergeCell ref="E15:H15"/>
    <mergeCell ref="E21:H21"/>
    <mergeCell ref="E14:H14"/>
    <mergeCell ref="A44:D44"/>
    <mergeCell ref="A41:D41"/>
    <mergeCell ref="E38:H38"/>
    <mergeCell ref="A40:D40"/>
    <mergeCell ref="E37:H37"/>
    <mergeCell ref="A38:D38"/>
    <mergeCell ref="A36:D36"/>
    <mergeCell ref="A35:D35"/>
    <mergeCell ref="A30:D30"/>
    <mergeCell ref="A31:D31"/>
    <mergeCell ref="A16:D16"/>
    <mergeCell ref="A18:D18"/>
    <mergeCell ref="A17:D17"/>
    <mergeCell ref="E40:H40"/>
    <mergeCell ref="E41:H41"/>
    <mergeCell ref="A37:D37"/>
    <mergeCell ref="Q1:R1"/>
    <mergeCell ref="M4:P4"/>
    <mergeCell ref="M5:P5"/>
    <mergeCell ref="M14:P14"/>
    <mergeCell ref="Q17:T17"/>
    <mergeCell ref="Q11:T11"/>
    <mergeCell ref="Q20:T20"/>
    <mergeCell ref="O2:P2"/>
    <mergeCell ref="Q4:T4"/>
    <mergeCell ref="O3:P3"/>
    <mergeCell ref="Q5:T5"/>
    <mergeCell ref="Q6:T6"/>
    <mergeCell ref="Q7:T7"/>
    <mergeCell ref="Q10:T10"/>
    <mergeCell ref="Q15:T15"/>
    <mergeCell ref="Q16:T16"/>
    <mergeCell ref="Q18:T18"/>
    <mergeCell ref="Q8:T8"/>
    <mergeCell ref="Q14:T14"/>
    <mergeCell ref="Q9:T9"/>
    <mergeCell ref="Q19:T19"/>
    <mergeCell ref="M20:P20"/>
    <mergeCell ref="M16:P16"/>
    <mergeCell ref="M18:P18"/>
    <mergeCell ref="Q21:T21"/>
    <mergeCell ref="M15:P15"/>
    <mergeCell ref="E8:H8"/>
    <mergeCell ref="E7:H7"/>
    <mergeCell ref="E6:H6"/>
    <mergeCell ref="E10:H10"/>
    <mergeCell ref="I7:L7"/>
    <mergeCell ref="I8:L8"/>
    <mergeCell ref="E16:H16"/>
    <mergeCell ref="E17:H17"/>
    <mergeCell ref="E18:H18"/>
    <mergeCell ref="I16:L16"/>
    <mergeCell ref="M7:P7"/>
    <mergeCell ref="M21:P21"/>
    <mergeCell ref="I21:L21"/>
    <mergeCell ref="I18:L18"/>
    <mergeCell ref="I15:L15"/>
    <mergeCell ref="I17:L17"/>
    <mergeCell ref="M17:P17"/>
    <mergeCell ref="M44:P44"/>
    <mergeCell ref="Q36:T36"/>
    <mergeCell ref="Q38:T38"/>
    <mergeCell ref="M31:P31"/>
    <mergeCell ref="M37:P37"/>
    <mergeCell ref="Q41:T41"/>
    <mergeCell ref="M41:P41"/>
    <mergeCell ref="Q31:T31"/>
    <mergeCell ref="E36:H36"/>
    <mergeCell ref="Q44:T44"/>
    <mergeCell ref="Q40:T40"/>
    <mergeCell ref="M36:P36"/>
    <mergeCell ref="Q34:T34"/>
    <mergeCell ref="Q37:T37"/>
    <mergeCell ref="M34:P34"/>
    <mergeCell ref="M38:P38"/>
    <mergeCell ref="M40:P40"/>
    <mergeCell ref="M35:P35"/>
    <mergeCell ref="Q35:T35"/>
    <mergeCell ref="A50:D50"/>
    <mergeCell ref="I25:L25"/>
    <mergeCell ref="I50:L50"/>
    <mergeCell ref="I37:L37"/>
    <mergeCell ref="I45:L45"/>
    <mergeCell ref="I47:L47"/>
    <mergeCell ref="I44:L44"/>
    <mergeCell ref="I48:L48"/>
    <mergeCell ref="I31:L31"/>
    <mergeCell ref="E45:H45"/>
    <mergeCell ref="I41:L41"/>
    <mergeCell ref="I36:L36"/>
    <mergeCell ref="I35:L35"/>
    <mergeCell ref="I46:L46"/>
    <mergeCell ref="I38:L38"/>
    <mergeCell ref="E35:H35"/>
    <mergeCell ref="E31:H31"/>
    <mergeCell ref="E34:H34"/>
    <mergeCell ref="I40:L40"/>
    <mergeCell ref="E44:H44"/>
    <mergeCell ref="E46:H46"/>
    <mergeCell ref="E49:H49"/>
    <mergeCell ref="I49:L49"/>
    <mergeCell ref="A49:D49"/>
    <mergeCell ref="M47:P47"/>
    <mergeCell ref="M48:P48"/>
    <mergeCell ref="Q48:T48"/>
    <mergeCell ref="Q47:T47"/>
    <mergeCell ref="A47:D47"/>
    <mergeCell ref="A45:D45"/>
    <mergeCell ref="A46:D46"/>
    <mergeCell ref="E47:H47"/>
    <mergeCell ref="M46:P46"/>
    <mergeCell ref="M45:P45"/>
    <mergeCell ref="Q46:T46"/>
    <mergeCell ref="Q45:T45"/>
    <mergeCell ref="E51:H51"/>
    <mergeCell ref="E50:H50"/>
    <mergeCell ref="E48:H48"/>
    <mergeCell ref="I51:L51"/>
    <mergeCell ref="Q51:T51"/>
    <mergeCell ref="Q50:T50"/>
    <mergeCell ref="M51:P51"/>
    <mergeCell ref="M50:P50"/>
    <mergeCell ref="Q49:T49"/>
    <mergeCell ref="M49:P49"/>
    <mergeCell ref="Q24:T24"/>
    <mergeCell ref="Q27:T27"/>
    <mergeCell ref="I24:L24"/>
    <mergeCell ref="Q25:T25"/>
    <mergeCell ref="I34:L34"/>
    <mergeCell ref="A26:D26"/>
    <mergeCell ref="Q26:T26"/>
    <mergeCell ref="Q28:T28"/>
    <mergeCell ref="M30:P30"/>
    <mergeCell ref="I30:L30"/>
    <mergeCell ref="A28:D28"/>
    <mergeCell ref="Q30:T30"/>
    <mergeCell ref="E27:H27"/>
    <mergeCell ref="E26:H26"/>
    <mergeCell ref="E28:H28"/>
    <mergeCell ref="M27:P27"/>
    <mergeCell ref="M26:P26"/>
    <mergeCell ref="M28:P28"/>
    <mergeCell ref="A27:D27"/>
    <mergeCell ref="I26:L26"/>
    <mergeCell ref="I28:L28"/>
    <mergeCell ref="M24:P24"/>
    <mergeCell ref="M25:P25"/>
    <mergeCell ref="I27:L27"/>
  </mergeCells>
  <phoneticPr fontId="19" type="noConversion"/>
  <pageMargins left="0.43307086614173229" right="0" top="0" bottom="0" header="0.31496062992125984" footer="0.31496062992125984"/>
  <pageSetup paperSize="9" scale="25" fitToWidth="0" orientation="landscape" r:id="rId1"/>
  <headerFooter alignWithMargins="0"/>
  <rowBreaks count="1" manualBreakCount="1">
    <brk id="53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A6" zoomScale="40" zoomScaleNormal="55" zoomScaleSheetLayoutView="40" workbookViewId="0">
      <selection activeCell="F27" sqref="F27"/>
    </sheetView>
  </sheetViews>
  <sheetFormatPr defaultColWidth="9" defaultRowHeight="20.25" x14ac:dyDescent="0.25"/>
  <cols>
    <col min="1" max="1" width="1.875" style="101" customWidth="1"/>
    <col min="2" max="2" width="4.875" style="143" customWidth="1"/>
    <col min="3" max="3" width="0" style="101" hidden="1" customWidth="1"/>
    <col min="4" max="4" width="18.625" style="101" customWidth="1"/>
    <col min="5" max="5" width="5.625" style="144" customWidth="1"/>
    <col min="6" max="6" width="11.25" style="101" customWidth="1"/>
    <col min="7" max="7" width="18.625" style="101" customWidth="1"/>
    <col min="8" max="8" width="5.625" style="144" customWidth="1"/>
    <col min="9" max="9" width="11.875" style="101" customWidth="1"/>
    <col min="10" max="10" width="18.625" style="101" customWidth="1"/>
    <col min="11" max="11" width="5.625" style="144" customWidth="1"/>
    <col min="12" max="12" width="11.75" style="101" customWidth="1"/>
    <col min="13" max="13" width="18.625" style="101" customWidth="1"/>
    <col min="14" max="14" width="5.625" style="144" customWidth="1"/>
    <col min="15" max="15" width="12.125" style="101" customWidth="1"/>
    <col min="16" max="16" width="18.625" style="101" customWidth="1"/>
    <col min="17" max="17" width="5.625" style="144" customWidth="1"/>
    <col min="18" max="18" width="11.75" style="101" customWidth="1"/>
    <col min="19" max="19" width="18.625" style="101" customWidth="1"/>
    <col min="20" max="20" width="5.625" style="144" customWidth="1"/>
    <col min="21" max="21" width="12.7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" style="78" customWidth="1"/>
    <col min="28" max="28" width="5.5" style="79" customWidth="1"/>
    <col min="29" max="29" width="7.75" style="78" customWidth="1"/>
    <col min="30" max="30" width="8" style="78" customWidth="1"/>
    <col min="31" max="31" width="7.875" style="78" customWidth="1"/>
    <col min="32" max="32" width="7.5" style="78" customWidth="1"/>
    <col min="33" max="34" width="9" style="101" customWidth="1"/>
    <col min="35" max="16384" width="9" style="101"/>
  </cols>
  <sheetData>
    <row r="1" spans="2:32" s="65" customFormat="1" ht="38.25" x14ac:dyDescent="0.55000000000000004">
      <c r="B1" s="387" t="s">
        <v>375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64"/>
      <c r="AB1" s="66"/>
    </row>
    <row r="2" spans="2:32" s="65" customFormat="1" ht="18.95" customHeight="1" x14ac:dyDescent="0.45">
      <c r="B2" s="388"/>
      <c r="C2" s="389"/>
      <c r="D2" s="389"/>
      <c r="E2" s="389"/>
      <c r="F2" s="389"/>
      <c r="G2" s="389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0" customHeight="1" thickBot="1" x14ac:dyDescent="0.45">
      <c r="B3" s="156" t="s">
        <v>40</v>
      </c>
      <c r="C3" s="156"/>
      <c r="D3" s="157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38</v>
      </c>
      <c r="F4" s="82"/>
      <c r="G4" s="82" t="s">
        <v>3</v>
      </c>
      <c r="H4" s="83" t="s">
        <v>38</v>
      </c>
      <c r="I4" s="82"/>
      <c r="J4" s="82" t="s">
        <v>4</v>
      </c>
      <c r="K4" s="83" t="s">
        <v>38</v>
      </c>
      <c r="L4" s="82"/>
      <c r="M4" s="82" t="s">
        <v>4</v>
      </c>
      <c r="N4" s="83" t="s">
        <v>38</v>
      </c>
      <c r="O4" s="82"/>
      <c r="P4" s="82" t="s">
        <v>4</v>
      </c>
      <c r="Q4" s="83" t="s">
        <v>38</v>
      </c>
      <c r="R4" s="82"/>
      <c r="S4" s="85" t="s">
        <v>5</v>
      </c>
      <c r="T4" s="83" t="s">
        <v>38</v>
      </c>
      <c r="U4" s="82"/>
      <c r="V4" s="158" t="s">
        <v>41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27.75" x14ac:dyDescent="0.3">
      <c r="B5" s="94"/>
      <c r="C5" s="382"/>
      <c r="D5" s="95"/>
      <c r="E5" s="24"/>
      <c r="F5" s="25"/>
      <c r="G5" s="95"/>
      <c r="H5" s="24"/>
      <c r="I5" s="25"/>
      <c r="J5" s="95"/>
      <c r="K5" s="24"/>
      <c r="L5" s="25"/>
      <c r="M5" s="95"/>
      <c r="N5" s="24"/>
      <c r="O5" s="25"/>
      <c r="P5" s="95"/>
      <c r="Q5" s="24"/>
      <c r="R5" s="25"/>
      <c r="S5" s="95"/>
      <c r="T5" s="95"/>
      <c r="U5" s="25"/>
      <c r="V5" s="383"/>
      <c r="W5" s="172" t="s">
        <v>7</v>
      </c>
      <c r="X5" s="173" t="s">
        <v>17</v>
      </c>
      <c r="Y5" s="181">
        <f>AB6</f>
        <v>6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 x14ac:dyDescent="0.3">
      <c r="B6" s="98"/>
      <c r="C6" s="382"/>
      <c r="D6" s="31"/>
      <c r="E6" s="28"/>
      <c r="F6" s="29"/>
      <c r="G6" s="30"/>
      <c r="H6" s="30"/>
      <c r="I6" s="30"/>
      <c r="J6" s="30"/>
      <c r="K6" s="30"/>
      <c r="L6" s="30"/>
      <c r="M6" s="31"/>
      <c r="N6" s="29"/>
      <c r="O6" s="30"/>
      <c r="P6" s="30"/>
      <c r="Q6" s="29"/>
      <c r="R6" s="30"/>
      <c r="S6" s="28"/>
      <c r="T6" s="29"/>
      <c r="U6" s="29"/>
      <c r="V6" s="384"/>
      <c r="W6" s="174">
        <f>AE11</f>
        <v>100</v>
      </c>
      <c r="X6" s="175" t="s">
        <v>22</v>
      </c>
      <c r="Y6" s="181">
        <f>AB7</f>
        <v>2.5</v>
      </c>
      <c r="Z6" s="77"/>
      <c r="AA6" s="100" t="s">
        <v>23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8"/>
      <c r="C7" s="382"/>
      <c r="D7" s="28"/>
      <c r="E7" s="28"/>
      <c r="F7" s="28"/>
      <c r="G7" s="30"/>
      <c r="H7" s="30"/>
      <c r="I7" s="30"/>
      <c r="J7" s="30"/>
      <c r="K7" s="30"/>
      <c r="L7" s="30"/>
      <c r="M7" s="28"/>
      <c r="N7" s="29"/>
      <c r="O7" s="29"/>
      <c r="P7" s="29"/>
      <c r="Q7" s="29"/>
      <c r="R7" s="29"/>
      <c r="S7" s="28"/>
      <c r="T7" s="29"/>
      <c r="U7" s="29"/>
      <c r="V7" s="384"/>
      <c r="W7" s="176" t="s">
        <v>9</v>
      </c>
      <c r="X7" s="177" t="s">
        <v>24</v>
      </c>
      <c r="Y7" s="181">
        <f>AB8</f>
        <v>2</v>
      </c>
      <c r="Z7" s="78"/>
      <c r="AA7" s="103" t="s">
        <v>25</v>
      </c>
      <c r="AB7" s="79">
        <v>2.5</v>
      </c>
      <c r="AC7" s="104">
        <f>AB7*7</f>
        <v>17.5</v>
      </c>
      <c r="AD7" s="79">
        <f>AB7*5</f>
        <v>12.5</v>
      </c>
      <c r="AE7" s="79" t="s">
        <v>26</v>
      </c>
      <c r="AF7" s="105">
        <f>AC7*4+AD7*9</f>
        <v>182.5</v>
      </c>
    </row>
    <row r="8" spans="2:32" ht="27.95" customHeight="1" x14ac:dyDescent="0.3">
      <c r="B8" s="98"/>
      <c r="C8" s="382"/>
      <c r="D8" s="28"/>
      <c r="E8" s="28"/>
      <c r="F8" s="28"/>
      <c r="G8" s="29"/>
      <c r="H8" s="30"/>
      <c r="I8" s="30"/>
      <c r="J8" s="30"/>
      <c r="K8" s="30"/>
      <c r="L8" s="29"/>
      <c r="M8" s="31"/>
      <c r="N8" s="206"/>
      <c r="O8" s="30"/>
      <c r="P8" s="29"/>
      <c r="Q8" s="36"/>
      <c r="R8" s="29"/>
      <c r="S8" s="28"/>
      <c r="T8" s="36"/>
      <c r="U8" s="29"/>
      <c r="V8" s="384"/>
      <c r="W8" s="174">
        <f>AD11</f>
        <v>25</v>
      </c>
      <c r="X8" s="177" t="s">
        <v>27</v>
      </c>
      <c r="Y8" s="181">
        <f>AB9</f>
        <v>2.5</v>
      </c>
      <c r="Z8" s="77"/>
      <c r="AA8" s="78" t="s">
        <v>28</v>
      </c>
      <c r="AB8" s="79">
        <v>2</v>
      </c>
      <c r="AC8" s="79">
        <f>AB8*1</f>
        <v>2</v>
      </c>
      <c r="AD8" s="79" t="s">
        <v>26</v>
      </c>
      <c r="AE8" s="79">
        <f>AB8*5</f>
        <v>10</v>
      </c>
      <c r="AF8" s="79">
        <f>AC8*4+AE8*4</f>
        <v>48</v>
      </c>
    </row>
    <row r="9" spans="2:32" ht="27.95" customHeight="1" x14ac:dyDescent="0.25">
      <c r="B9" s="386"/>
      <c r="C9" s="382"/>
      <c r="D9" s="28"/>
      <c r="E9" s="28"/>
      <c r="F9" s="28"/>
      <c r="G9" s="30"/>
      <c r="H9" s="106"/>
      <c r="I9" s="30"/>
      <c r="J9" s="30"/>
      <c r="K9" s="106"/>
      <c r="L9" s="29"/>
      <c r="M9" s="31"/>
      <c r="N9" s="36"/>
      <c r="O9" s="30"/>
      <c r="P9" s="31"/>
      <c r="Q9" s="29"/>
      <c r="R9" s="30"/>
      <c r="S9" s="28"/>
      <c r="T9" s="36"/>
      <c r="U9" s="29"/>
      <c r="V9" s="384"/>
      <c r="W9" s="176" t="s">
        <v>11</v>
      </c>
      <c r="X9" s="177" t="s">
        <v>30</v>
      </c>
      <c r="Y9" s="181">
        <f>AB10</f>
        <v>0</v>
      </c>
      <c r="Z9" s="78"/>
      <c r="AA9" s="78" t="s">
        <v>31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386"/>
      <c r="C10" s="382"/>
      <c r="D10" s="28"/>
      <c r="E10" s="28"/>
      <c r="F10" s="28"/>
      <c r="G10" s="30"/>
      <c r="H10" s="106"/>
      <c r="I10" s="30"/>
      <c r="J10" s="30"/>
      <c r="K10" s="106"/>
      <c r="L10" s="29"/>
      <c r="M10" s="31"/>
      <c r="N10" s="36"/>
      <c r="O10" s="30"/>
      <c r="P10" s="29"/>
      <c r="Q10" s="36"/>
      <c r="R10" s="29"/>
      <c r="S10" s="28"/>
      <c r="T10" s="36"/>
      <c r="U10" s="29"/>
      <c r="V10" s="384"/>
      <c r="W10" s="174">
        <f>AC11</f>
        <v>31.5</v>
      </c>
      <c r="X10" s="178" t="s">
        <v>39</v>
      </c>
      <c r="Y10" s="181">
        <v>0</v>
      </c>
      <c r="Z10" s="77"/>
      <c r="AA10" s="78" t="s">
        <v>32</v>
      </c>
      <c r="AE10" s="78">
        <f>AB10*15</f>
        <v>0</v>
      </c>
    </row>
    <row r="11" spans="2:32" ht="27.95" customHeight="1" x14ac:dyDescent="0.25">
      <c r="B11" s="108"/>
      <c r="C11" s="109"/>
      <c r="D11" s="28"/>
      <c r="E11" s="36"/>
      <c r="F11" s="28"/>
      <c r="G11" s="30"/>
      <c r="H11" s="106"/>
      <c r="I11" s="30"/>
      <c r="J11" s="30"/>
      <c r="K11" s="106"/>
      <c r="L11" s="29"/>
      <c r="M11" s="31"/>
      <c r="N11" s="29"/>
      <c r="O11" s="30"/>
      <c r="P11" s="29"/>
      <c r="Q11" s="36"/>
      <c r="R11" s="29"/>
      <c r="S11" s="29"/>
      <c r="T11" s="36"/>
      <c r="U11" s="29"/>
      <c r="V11" s="384"/>
      <c r="W11" s="176" t="s">
        <v>12</v>
      </c>
      <c r="X11" s="179"/>
      <c r="Y11" s="182"/>
      <c r="Z11" s="78"/>
      <c r="AC11" s="78">
        <f>SUM(AC6:AC10)</f>
        <v>31.5</v>
      </c>
      <c r="AD11" s="78">
        <f>SUM(AD6:AD10)</f>
        <v>25</v>
      </c>
      <c r="AE11" s="78">
        <f>SUM(AE6:AE10)</f>
        <v>100</v>
      </c>
      <c r="AF11" s="78">
        <f>AC11*4+AD11*9+AE11*4</f>
        <v>751</v>
      </c>
    </row>
    <row r="12" spans="2:32" ht="27.95" customHeight="1" x14ac:dyDescent="0.3">
      <c r="B12" s="114"/>
      <c r="C12" s="115"/>
      <c r="D12" s="116"/>
      <c r="E12" s="36"/>
      <c r="F12" s="42"/>
      <c r="G12" s="42"/>
      <c r="H12" s="36"/>
      <c r="I12" s="42"/>
      <c r="J12" s="42"/>
      <c r="K12" s="36"/>
      <c r="L12" s="42"/>
      <c r="M12" s="42"/>
      <c r="N12" s="36"/>
      <c r="O12" s="42"/>
      <c r="P12" s="42"/>
      <c r="Q12" s="36"/>
      <c r="R12" s="42"/>
      <c r="S12" s="42"/>
      <c r="T12" s="31"/>
      <c r="U12" s="42"/>
      <c r="V12" s="385"/>
      <c r="W12" s="174">
        <f>(W6*4)+(W8*9)+(W10*4)</f>
        <v>751</v>
      </c>
      <c r="X12" s="185"/>
      <c r="Y12" s="182"/>
      <c r="Z12" s="77"/>
      <c r="AC12" s="113">
        <f>AC11*4/AF11</f>
        <v>0.16777629826897469</v>
      </c>
      <c r="AD12" s="113">
        <f>AD11*9/AF11</f>
        <v>0.2996005326231691</v>
      </c>
      <c r="AE12" s="113">
        <f>AE11*4/AF11</f>
        <v>0.53262316910785623</v>
      </c>
    </row>
    <row r="13" spans="2:32" s="97" customFormat="1" ht="42" x14ac:dyDescent="0.3">
      <c r="B13" s="94">
        <v>3</v>
      </c>
      <c r="C13" s="382"/>
      <c r="D13" s="95" t="str">
        <f>'109年3月菜單'!E5</f>
        <v>白米飯</v>
      </c>
      <c r="E13" s="24" t="s">
        <v>104</v>
      </c>
      <c r="F13" s="25" t="s">
        <v>15</v>
      </c>
      <c r="G13" s="95" t="str">
        <f>'109年3月菜單'!E6</f>
        <v>鮮筍燉肉</v>
      </c>
      <c r="H13" s="24" t="s">
        <v>107</v>
      </c>
      <c r="I13" s="25" t="s">
        <v>15</v>
      </c>
      <c r="J13" s="95" t="str">
        <f>'109年3月菜單'!E7</f>
        <v>日式蒸蛋</v>
      </c>
      <c r="K13" s="24" t="s">
        <v>154</v>
      </c>
      <c r="L13" s="25" t="s">
        <v>15</v>
      </c>
      <c r="M13" s="95" t="str">
        <f>'109年3月菜單'!E8</f>
        <v>香烤翅小腿</v>
      </c>
      <c r="N13" s="24" t="s">
        <v>106</v>
      </c>
      <c r="O13" s="25" t="s">
        <v>15</v>
      </c>
      <c r="P13" s="95" t="str">
        <f>'109年3月菜單'!E9</f>
        <v>淺色蔬菜</v>
      </c>
      <c r="Q13" s="24" t="s">
        <v>109</v>
      </c>
      <c r="R13" s="25" t="s">
        <v>15</v>
      </c>
      <c r="S13" s="95" t="str">
        <f>'109年3月菜單'!E10</f>
        <v>蘿蔔玉米湯</v>
      </c>
      <c r="T13" s="95" t="s">
        <v>110</v>
      </c>
      <c r="U13" s="25" t="s">
        <v>15</v>
      </c>
      <c r="V13" s="383"/>
      <c r="W13" s="172" t="s">
        <v>7</v>
      </c>
      <c r="X13" s="173" t="s">
        <v>17</v>
      </c>
      <c r="Y13" s="181">
        <f>AB14</f>
        <v>6.5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 x14ac:dyDescent="0.3">
      <c r="B14" s="98" t="s">
        <v>8</v>
      </c>
      <c r="C14" s="382"/>
      <c r="D14" s="265" t="s">
        <v>89</v>
      </c>
      <c r="E14" s="265"/>
      <c r="F14" s="266">
        <v>110</v>
      </c>
      <c r="G14" s="235" t="s">
        <v>275</v>
      </c>
      <c r="H14" s="236"/>
      <c r="I14" s="235">
        <v>50</v>
      </c>
      <c r="J14" s="236" t="s">
        <v>276</v>
      </c>
      <c r="K14" s="238"/>
      <c r="L14" s="235">
        <v>40</v>
      </c>
      <c r="M14" s="234" t="s">
        <v>277</v>
      </c>
      <c r="N14" s="234"/>
      <c r="O14" s="234">
        <v>30</v>
      </c>
      <c r="P14" s="29" t="str">
        <f>P13</f>
        <v>淺色蔬菜</v>
      </c>
      <c r="Q14" s="29"/>
      <c r="R14" s="30">
        <v>120</v>
      </c>
      <c r="S14" s="28" t="s">
        <v>90</v>
      </c>
      <c r="T14" s="30"/>
      <c r="U14" s="29">
        <v>20</v>
      </c>
      <c r="V14" s="384"/>
      <c r="W14" s="174">
        <f>AE19</f>
        <v>107.5</v>
      </c>
      <c r="X14" s="175" t="s">
        <v>22</v>
      </c>
      <c r="Y14" s="182">
        <f>AB15</f>
        <v>2.7</v>
      </c>
      <c r="Z14" s="77"/>
      <c r="AA14" s="100" t="s">
        <v>23</v>
      </c>
      <c r="AB14" s="79">
        <v>6.5</v>
      </c>
      <c r="AC14" s="79">
        <f>AB14*2</f>
        <v>13</v>
      </c>
      <c r="AD14" s="79"/>
      <c r="AE14" s="79">
        <f>AB14*15</f>
        <v>97.5</v>
      </c>
      <c r="AF14" s="79">
        <f>AC14*4+AE14*4</f>
        <v>442</v>
      </c>
    </row>
    <row r="15" spans="2:32" ht="27.95" customHeight="1" x14ac:dyDescent="0.3">
      <c r="B15" s="98">
        <v>2</v>
      </c>
      <c r="C15" s="382"/>
      <c r="D15" s="265"/>
      <c r="E15" s="265"/>
      <c r="F15" s="266"/>
      <c r="G15" s="235" t="s">
        <v>278</v>
      </c>
      <c r="H15" s="236"/>
      <c r="I15" s="235">
        <v>35</v>
      </c>
      <c r="J15" s="235"/>
      <c r="K15" s="235"/>
      <c r="L15" s="235"/>
      <c r="M15" s="234"/>
      <c r="N15" s="234"/>
      <c r="O15" s="234"/>
      <c r="P15" s="29"/>
      <c r="Q15" s="29"/>
      <c r="R15" s="29"/>
      <c r="S15" s="28" t="s">
        <v>218</v>
      </c>
      <c r="T15" s="29"/>
      <c r="U15" s="29">
        <v>10</v>
      </c>
      <c r="V15" s="384"/>
      <c r="W15" s="176" t="s">
        <v>9</v>
      </c>
      <c r="X15" s="177" t="s">
        <v>24</v>
      </c>
      <c r="Y15" s="182">
        <f>AB16</f>
        <v>2</v>
      </c>
      <c r="Z15" s="78"/>
      <c r="AA15" s="103" t="s">
        <v>25</v>
      </c>
      <c r="AB15" s="79">
        <v>2.7</v>
      </c>
      <c r="AC15" s="104">
        <f>AB15*7</f>
        <v>18.900000000000002</v>
      </c>
      <c r="AD15" s="79">
        <f>AB15*5</f>
        <v>13.5</v>
      </c>
      <c r="AE15" s="79" t="s">
        <v>26</v>
      </c>
      <c r="AF15" s="105">
        <f>AC15*4+AD15*9</f>
        <v>197.10000000000002</v>
      </c>
    </row>
    <row r="16" spans="2:32" ht="27.95" customHeight="1" x14ac:dyDescent="0.3">
      <c r="B16" s="98" t="s">
        <v>63</v>
      </c>
      <c r="C16" s="382"/>
      <c r="D16" s="36"/>
      <c r="E16" s="36"/>
      <c r="F16" s="29"/>
      <c r="G16" s="235"/>
      <c r="H16" s="237"/>
      <c r="I16" s="235"/>
      <c r="J16" s="235"/>
      <c r="K16" s="235"/>
      <c r="L16" s="235"/>
      <c r="M16" s="236"/>
      <c r="N16" s="235"/>
      <c r="O16" s="235"/>
      <c r="P16" s="29"/>
      <c r="Q16" s="36"/>
      <c r="R16" s="29"/>
      <c r="S16" s="28"/>
      <c r="T16" s="36"/>
      <c r="U16" s="29"/>
      <c r="V16" s="384"/>
      <c r="W16" s="174">
        <v>23</v>
      </c>
      <c r="X16" s="177" t="s">
        <v>27</v>
      </c>
      <c r="Y16" s="182">
        <f>AB17</f>
        <v>2.5</v>
      </c>
      <c r="Z16" s="77"/>
      <c r="AA16" s="78" t="s">
        <v>28</v>
      </c>
      <c r="AB16" s="79">
        <v>2</v>
      </c>
      <c r="AC16" s="79">
        <f>AB16*1</f>
        <v>2</v>
      </c>
      <c r="AD16" s="79" t="s">
        <v>26</v>
      </c>
      <c r="AE16" s="79">
        <f>AB16*5</f>
        <v>10</v>
      </c>
      <c r="AF16" s="79">
        <f>AC16*4+AE16*4</f>
        <v>48</v>
      </c>
    </row>
    <row r="17" spans="2:32" ht="27.95" customHeight="1" x14ac:dyDescent="0.25">
      <c r="B17" s="386" t="s">
        <v>35</v>
      </c>
      <c r="C17" s="382"/>
      <c r="D17" s="36"/>
      <c r="E17" s="36"/>
      <c r="F17" s="29"/>
      <c r="G17" s="29"/>
      <c r="H17" s="36"/>
      <c r="I17" s="29"/>
      <c r="J17" s="30"/>
      <c r="K17" s="30"/>
      <c r="L17" s="28"/>
      <c r="M17" s="31"/>
      <c r="N17" s="30"/>
      <c r="O17" s="30"/>
      <c r="P17" s="29"/>
      <c r="Q17" s="36"/>
      <c r="R17" s="29"/>
      <c r="S17" s="28"/>
      <c r="T17" s="207"/>
      <c r="U17" s="29"/>
      <c r="V17" s="384"/>
      <c r="W17" s="176" t="s">
        <v>11</v>
      </c>
      <c r="X17" s="177" t="s">
        <v>30</v>
      </c>
      <c r="Y17" s="182">
        <f>AB18</f>
        <v>0</v>
      </c>
      <c r="Z17" s="78"/>
      <c r="AA17" s="78" t="s">
        <v>31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386"/>
      <c r="C18" s="382"/>
      <c r="D18" s="36"/>
      <c r="E18" s="36"/>
      <c r="F18" s="29"/>
      <c r="G18" s="29"/>
      <c r="H18" s="36"/>
      <c r="I18" s="29"/>
      <c r="J18" s="30"/>
      <c r="K18" s="36"/>
      <c r="L18" s="29"/>
      <c r="M18" s="31"/>
      <c r="N18" s="30"/>
      <c r="O18" s="30"/>
      <c r="P18" s="29"/>
      <c r="Q18" s="36"/>
      <c r="R18" s="29"/>
      <c r="S18" s="28"/>
      <c r="T18" s="36"/>
      <c r="U18" s="29"/>
      <c r="V18" s="384"/>
      <c r="W18" s="174">
        <f>AC19</f>
        <v>33.900000000000006</v>
      </c>
      <c r="X18" s="178" t="s">
        <v>39</v>
      </c>
      <c r="Y18" s="182">
        <v>0</v>
      </c>
      <c r="Z18" s="77"/>
      <c r="AA18" s="78" t="s">
        <v>32</v>
      </c>
      <c r="AE18" s="78">
        <f>AB18*15</f>
        <v>0</v>
      </c>
    </row>
    <row r="19" spans="2:32" ht="27.95" customHeight="1" x14ac:dyDescent="0.25">
      <c r="B19" s="108" t="s">
        <v>33</v>
      </c>
      <c r="C19" s="109"/>
      <c r="D19" s="106"/>
      <c r="E19" s="36"/>
      <c r="F19" s="30"/>
      <c r="G19" s="30"/>
      <c r="H19" s="36"/>
      <c r="I19" s="30"/>
      <c r="J19" s="30"/>
      <c r="K19" s="30"/>
      <c r="L19" s="30"/>
      <c r="M19" s="204"/>
      <c r="N19" s="36"/>
      <c r="O19" s="30"/>
      <c r="P19" s="30"/>
      <c r="Q19" s="31"/>
      <c r="R19" s="30"/>
      <c r="S19" s="30"/>
      <c r="T19" s="31"/>
      <c r="U19" s="30"/>
      <c r="V19" s="384"/>
      <c r="W19" s="176" t="s">
        <v>12</v>
      </c>
      <c r="X19" s="179"/>
      <c r="Y19" s="182"/>
      <c r="Z19" s="78"/>
      <c r="AC19" s="78">
        <f>SUM(AC14:AC18)</f>
        <v>33.900000000000006</v>
      </c>
      <c r="AD19" s="78">
        <f>SUM(AD14:AD18)</f>
        <v>26</v>
      </c>
      <c r="AE19" s="78">
        <f>SUM(AE14:AE18)</f>
        <v>107.5</v>
      </c>
      <c r="AF19" s="78">
        <f>AC19*4+AD19*9+AE19*4</f>
        <v>799.6</v>
      </c>
    </row>
    <row r="20" spans="2:32" ht="27.95" customHeight="1" thickBot="1" x14ac:dyDescent="0.35">
      <c r="B20" s="111"/>
      <c r="C20" s="112"/>
      <c r="D20" s="106"/>
      <c r="E20" s="36"/>
      <c r="F20" s="30"/>
      <c r="G20" s="30"/>
      <c r="H20" s="36"/>
      <c r="I20" s="30"/>
      <c r="J20" s="30"/>
      <c r="K20" s="36"/>
      <c r="L20" s="30"/>
      <c r="M20" s="30"/>
      <c r="N20" s="36"/>
      <c r="O20" s="30"/>
      <c r="P20" s="30"/>
      <c r="Q20" s="31"/>
      <c r="R20" s="30"/>
      <c r="S20" s="30"/>
      <c r="T20" s="106"/>
      <c r="U20" s="30"/>
      <c r="V20" s="385"/>
      <c r="W20" s="174">
        <f>AF19</f>
        <v>799.6</v>
      </c>
      <c r="X20" s="183"/>
      <c r="Y20" s="184"/>
      <c r="Z20" s="77"/>
      <c r="AC20" s="113">
        <f>AC19*4/AF19</f>
        <v>0.16958479239619811</v>
      </c>
      <c r="AD20" s="113">
        <f>AD19*9/AF19</f>
        <v>0.29264632316158079</v>
      </c>
      <c r="AE20" s="113">
        <f>AE19*4/AF19</f>
        <v>0.53776888444222104</v>
      </c>
    </row>
    <row r="21" spans="2:32" s="97" customFormat="1" ht="42" x14ac:dyDescent="0.3">
      <c r="B21" s="94">
        <v>3</v>
      </c>
      <c r="C21" s="382"/>
      <c r="D21" s="95" t="str">
        <f>'109年3月菜單'!I5</f>
        <v>維力炸醬蒸煮麵</v>
      </c>
      <c r="E21" s="24" t="s">
        <v>105</v>
      </c>
      <c r="F21" s="25" t="s">
        <v>15</v>
      </c>
      <c r="G21" s="95" t="str">
        <f>'109年3月菜單'!I6</f>
        <v>脆皮雞腿(炸)</v>
      </c>
      <c r="H21" s="24" t="s">
        <v>108</v>
      </c>
      <c r="I21" s="25" t="s">
        <v>15</v>
      </c>
      <c r="J21" s="95" t="str">
        <f>'109年3月菜單'!I7</f>
        <v>飄香芋頭糕(冷)</v>
      </c>
      <c r="K21" s="24" t="s">
        <v>76</v>
      </c>
      <c r="L21" s="25" t="s">
        <v>15</v>
      </c>
      <c r="M21" s="95" t="str">
        <f>'109年3月菜單'!I8</f>
        <v>椰菜雞肉捲(加)</v>
      </c>
      <c r="N21" s="24" t="s">
        <v>16</v>
      </c>
      <c r="O21" s="25" t="s">
        <v>15</v>
      </c>
      <c r="P21" s="95" t="str">
        <f>'109年3月菜單'!I9</f>
        <v>深色蔬菜</v>
      </c>
      <c r="Q21" s="24" t="s">
        <v>42</v>
      </c>
      <c r="R21" s="25" t="s">
        <v>15</v>
      </c>
      <c r="S21" s="95" t="str">
        <f>'109年3月菜單'!I10</f>
        <v>枸杞豆皮湯(豆)</v>
      </c>
      <c r="T21" s="95" t="s">
        <v>16</v>
      </c>
      <c r="U21" s="25" t="s">
        <v>15</v>
      </c>
      <c r="V21" s="383"/>
      <c r="W21" s="172" t="s">
        <v>74</v>
      </c>
      <c r="X21" s="96" t="s">
        <v>17</v>
      </c>
      <c r="Y21" s="135">
        <f>AB22</f>
        <v>6.5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2" s="122" customFormat="1" ht="27.75" customHeight="1" x14ac:dyDescent="0.4">
      <c r="B22" s="118" t="s">
        <v>8</v>
      </c>
      <c r="C22" s="382"/>
      <c r="D22" s="31" t="s">
        <v>128</v>
      </c>
      <c r="E22" s="28"/>
      <c r="F22" s="29">
        <v>100</v>
      </c>
      <c r="G22" s="30" t="s">
        <v>338</v>
      </c>
      <c r="H22" s="31"/>
      <c r="I22" s="30">
        <v>60</v>
      </c>
      <c r="J22" s="277" t="s">
        <v>361</v>
      </c>
      <c r="K22" s="277" t="s">
        <v>127</v>
      </c>
      <c r="L22" s="277">
        <v>30</v>
      </c>
      <c r="M22" s="280" t="s">
        <v>340</v>
      </c>
      <c r="N22" s="280"/>
      <c r="O22" s="280">
        <v>40</v>
      </c>
      <c r="P22" s="29" t="str">
        <f>P21</f>
        <v>深色蔬菜</v>
      </c>
      <c r="Q22" s="29"/>
      <c r="R22" s="30">
        <v>120</v>
      </c>
      <c r="S22" s="29" t="s">
        <v>220</v>
      </c>
      <c r="T22" s="29" t="s">
        <v>221</v>
      </c>
      <c r="U22" s="29">
        <v>20</v>
      </c>
      <c r="V22" s="384"/>
      <c r="W22" s="174">
        <f>AE27</f>
        <v>107.5</v>
      </c>
      <c r="X22" s="99" t="s">
        <v>22</v>
      </c>
      <c r="Y22" s="136">
        <f>AB23</f>
        <v>2.7</v>
      </c>
      <c r="Z22" s="119"/>
      <c r="AA22" s="120" t="s">
        <v>23</v>
      </c>
      <c r="AB22" s="121">
        <v>6.5</v>
      </c>
      <c r="AC22" s="121">
        <f>AB22*2</f>
        <v>13</v>
      </c>
      <c r="AD22" s="121"/>
      <c r="AE22" s="121">
        <f>AB22*15</f>
        <v>97.5</v>
      </c>
      <c r="AF22" s="121">
        <f>AC22*4+AE22*4</f>
        <v>442</v>
      </c>
    </row>
    <row r="23" spans="2:32" s="122" customFormat="1" ht="27.95" customHeight="1" x14ac:dyDescent="0.3">
      <c r="B23" s="118">
        <v>3</v>
      </c>
      <c r="C23" s="382"/>
      <c r="D23" s="30" t="s">
        <v>117</v>
      </c>
      <c r="E23" s="30"/>
      <c r="F23" s="30">
        <v>20</v>
      </c>
      <c r="G23" s="30"/>
      <c r="H23" s="31"/>
      <c r="I23" s="30"/>
      <c r="J23" s="248"/>
      <c r="K23" s="248"/>
      <c r="L23" s="248"/>
      <c r="M23" s="280" t="s">
        <v>341</v>
      </c>
      <c r="N23" s="280" t="s">
        <v>342</v>
      </c>
      <c r="O23" s="280">
        <v>25</v>
      </c>
      <c r="P23" s="29"/>
      <c r="Q23" s="29"/>
      <c r="R23" s="29"/>
      <c r="S23" s="29" t="s">
        <v>219</v>
      </c>
      <c r="T23" s="29"/>
      <c r="U23" s="29">
        <v>1</v>
      </c>
      <c r="V23" s="384"/>
      <c r="W23" s="176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121">
        <v>2.7</v>
      </c>
      <c r="AC23" s="125">
        <f>AB23*7</f>
        <v>18.900000000000002</v>
      </c>
      <c r="AD23" s="121">
        <f>AB23*5</f>
        <v>13.5</v>
      </c>
      <c r="AE23" s="121" t="s">
        <v>26</v>
      </c>
      <c r="AF23" s="126">
        <f>AC23*4+AD23*9</f>
        <v>197.10000000000002</v>
      </c>
    </row>
    <row r="24" spans="2:32" s="122" customFormat="1" ht="27.95" customHeight="1" x14ac:dyDescent="0.4">
      <c r="B24" s="118" t="s">
        <v>10</v>
      </c>
      <c r="C24" s="382"/>
      <c r="D24" s="30" t="s">
        <v>92</v>
      </c>
      <c r="E24" s="106"/>
      <c r="F24" s="30">
        <v>10</v>
      </c>
      <c r="G24" s="30"/>
      <c r="H24" s="31"/>
      <c r="I24" s="30"/>
      <c r="J24" s="248"/>
      <c r="K24" s="249"/>
      <c r="L24" s="248"/>
      <c r="M24" s="30"/>
      <c r="N24" s="225"/>
      <c r="O24" s="30"/>
      <c r="P24" s="29"/>
      <c r="Q24" s="36"/>
      <c r="R24" s="29"/>
      <c r="S24" s="28"/>
      <c r="T24" s="36"/>
      <c r="U24" s="29"/>
      <c r="V24" s="384"/>
      <c r="W24" s="174">
        <f>AD27</f>
        <v>26</v>
      </c>
      <c r="X24" s="102" t="s">
        <v>27</v>
      </c>
      <c r="Y24" s="136">
        <f>AB25</f>
        <v>2.5</v>
      </c>
      <c r="Z24" s="119"/>
      <c r="AA24" s="127" t="s">
        <v>28</v>
      </c>
      <c r="AB24" s="121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</row>
    <row r="25" spans="2:32" s="122" customFormat="1" ht="27.95" customHeight="1" x14ac:dyDescent="0.25">
      <c r="B25" s="391" t="s">
        <v>36</v>
      </c>
      <c r="C25" s="382"/>
      <c r="D25" s="30" t="s">
        <v>129</v>
      </c>
      <c r="E25" s="106"/>
      <c r="F25" s="30" t="s">
        <v>93</v>
      </c>
      <c r="G25" s="29"/>
      <c r="H25" s="28"/>
      <c r="I25" s="29"/>
      <c r="J25" s="30"/>
      <c r="K25" s="106"/>
      <c r="L25" s="30"/>
      <c r="M25" s="30"/>
      <c r="N25" s="106"/>
      <c r="O25" s="30"/>
      <c r="P25" s="29"/>
      <c r="Q25" s="36"/>
      <c r="R25" s="29"/>
      <c r="S25" s="29"/>
      <c r="T25" s="36"/>
      <c r="U25" s="29"/>
      <c r="V25" s="384"/>
      <c r="W25" s="176" t="s">
        <v>11</v>
      </c>
      <c r="X25" s="102" t="s">
        <v>30</v>
      </c>
      <c r="Y25" s="136">
        <f>AB26</f>
        <v>0</v>
      </c>
      <c r="Z25" s="123"/>
      <c r="AA25" s="127" t="s">
        <v>31</v>
      </c>
      <c r="AB25" s="121">
        <v>2.5</v>
      </c>
      <c r="AC25" s="121"/>
      <c r="AD25" s="121">
        <f>AB25*5</f>
        <v>12.5</v>
      </c>
      <c r="AE25" s="121" t="s">
        <v>26</v>
      </c>
      <c r="AF25" s="121">
        <f>AD25*9</f>
        <v>112.5</v>
      </c>
    </row>
    <row r="26" spans="2:32" s="122" customFormat="1" ht="27.95" customHeight="1" x14ac:dyDescent="0.4">
      <c r="B26" s="391"/>
      <c r="C26" s="382"/>
      <c r="D26" s="30"/>
      <c r="E26" s="106"/>
      <c r="F26" s="30"/>
      <c r="G26" s="47"/>
      <c r="H26" s="36"/>
      <c r="I26" s="168"/>
      <c r="J26" s="206"/>
      <c r="K26" s="106"/>
      <c r="L26" s="30"/>
      <c r="M26" s="30"/>
      <c r="N26" s="106"/>
      <c r="O26" s="30"/>
      <c r="P26" s="29"/>
      <c r="Q26" s="36"/>
      <c r="R26" s="29"/>
      <c r="S26" s="29"/>
      <c r="T26" s="36"/>
      <c r="U26" s="29"/>
      <c r="V26" s="384"/>
      <c r="W26" s="174">
        <f>AC27</f>
        <v>33.900000000000006</v>
      </c>
      <c r="X26" s="155" t="s">
        <v>39</v>
      </c>
      <c r="Y26" s="136">
        <v>0</v>
      </c>
      <c r="Z26" s="119"/>
      <c r="AA26" s="127" t="s">
        <v>32</v>
      </c>
      <c r="AB26" s="121"/>
      <c r="AC26" s="127"/>
      <c r="AD26" s="127"/>
      <c r="AE26" s="127">
        <f>AB26*15</f>
        <v>0</v>
      </c>
      <c r="AF26" s="127"/>
    </row>
    <row r="27" spans="2:32" s="122" customFormat="1" ht="27.95" customHeight="1" x14ac:dyDescent="0.25">
      <c r="B27" s="129" t="s">
        <v>33</v>
      </c>
      <c r="C27" s="130"/>
      <c r="D27" s="31"/>
      <c r="E27" s="36"/>
      <c r="F27" s="31"/>
      <c r="G27" s="30"/>
      <c r="H27" s="36"/>
      <c r="I27" s="30"/>
      <c r="J27" s="209"/>
      <c r="K27" s="169"/>
      <c r="L27" s="30"/>
      <c r="M27" s="31"/>
      <c r="N27" s="169"/>
      <c r="O27" s="31"/>
      <c r="P27" s="30"/>
      <c r="Q27" s="106"/>
      <c r="R27" s="30"/>
      <c r="S27" s="30"/>
      <c r="T27" s="106"/>
      <c r="U27" s="30"/>
      <c r="V27" s="384"/>
      <c r="W27" s="189" t="s">
        <v>12</v>
      </c>
      <c r="X27" s="110"/>
      <c r="Y27" s="136"/>
      <c r="Z27" s="123"/>
      <c r="AA27" s="127"/>
      <c r="AB27" s="121"/>
      <c r="AC27" s="127">
        <f>SUM(AC22:AC26)</f>
        <v>33.900000000000006</v>
      </c>
      <c r="AD27" s="127">
        <f>SUM(AD22:AD26)</f>
        <v>26</v>
      </c>
      <c r="AE27" s="127">
        <f>SUM(AE22:AE26)</f>
        <v>107.5</v>
      </c>
      <c r="AF27" s="127">
        <f>AC27*4+AD27*9+AE27*4</f>
        <v>799.6</v>
      </c>
    </row>
    <row r="28" spans="2:32" s="122" customFormat="1" ht="27.95" customHeight="1" thickBot="1" x14ac:dyDescent="0.45">
      <c r="B28" s="131"/>
      <c r="C28" s="132"/>
      <c r="D28" s="106"/>
      <c r="E28" s="36"/>
      <c r="F28" s="30"/>
      <c r="G28" s="30"/>
      <c r="H28" s="36"/>
      <c r="I28" s="30"/>
      <c r="J28" s="30"/>
      <c r="K28" s="169"/>
      <c r="L28" s="30"/>
      <c r="M28" s="201"/>
      <c r="N28" s="169"/>
      <c r="O28" s="140"/>
      <c r="P28" s="30"/>
      <c r="Q28" s="106"/>
      <c r="R28" s="30"/>
      <c r="S28" s="30"/>
      <c r="T28" s="106"/>
      <c r="U28" s="30"/>
      <c r="V28" s="385"/>
      <c r="W28" s="190">
        <f>(W22*4)+(W24*9)+(W26*4)</f>
        <v>799.6</v>
      </c>
      <c r="X28" s="107"/>
      <c r="Y28" s="136"/>
      <c r="Z28" s="119"/>
      <c r="AA28" s="123"/>
      <c r="AB28" s="133"/>
      <c r="AC28" s="134">
        <f>AC27*4/AF27</f>
        <v>0.16958479239619811</v>
      </c>
      <c r="AD28" s="134">
        <f>AD27*9/AF27</f>
        <v>0.29264632316158079</v>
      </c>
      <c r="AE28" s="134">
        <f>AE27*4/AF27</f>
        <v>0.53776888444222104</v>
      </c>
      <c r="AF28" s="123"/>
    </row>
    <row r="29" spans="2:32" s="97" customFormat="1" ht="42" x14ac:dyDescent="0.3">
      <c r="B29" s="94">
        <v>3</v>
      </c>
      <c r="C29" s="382"/>
      <c r="D29" s="95" t="str">
        <f>'109年3月菜單'!M5</f>
        <v>地瓜飯</v>
      </c>
      <c r="E29" s="24" t="s">
        <v>104</v>
      </c>
      <c r="F29" s="25" t="s">
        <v>15</v>
      </c>
      <c r="G29" s="95" t="str">
        <f>'109年3月菜單'!M6</f>
        <v>蔥爆滑肉</v>
      </c>
      <c r="H29" s="24" t="s">
        <v>105</v>
      </c>
      <c r="I29" s="25" t="s">
        <v>15</v>
      </c>
      <c r="J29" s="95" t="str">
        <f>'109年3月菜單'!M7</f>
        <v>番茄炒蛋</v>
      </c>
      <c r="K29" s="24" t="s">
        <v>105</v>
      </c>
      <c r="L29" s="25" t="s">
        <v>15</v>
      </c>
      <c r="M29" s="95" t="str">
        <f>'109年3月菜單'!M8</f>
        <v>小瓜豆腐(豆)</v>
      </c>
      <c r="N29" s="24" t="s">
        <v>107</v>
      </c>
      <c r="O29" s="25" t="s">
        <v>15</v>
      </c>
      <c r="P29" s="95" t="str">
        <f>'109年3月菜單'!M9</f>
        <v>淺色蔬菜</v>
      </c>
      <c r="Q29" s="24" t="s">
        <v>42</v>
      </c>
      <c r="R29" s="25" t="s">
        <v>15</v>
      </c>
      <c r="S29" s="95" t="str">
        <f>'109年3月菜單'!M10</f>
        <v>榨菜肉絲湯(醃)</v>
      </c>
      <c r="T29" s="95" t="s">
        <v>16</v>
      </c>
      <c r="U29" s="25" t="s">
        <v>15</v>
      </c>
      <c r="V29" s="383"/>
      <c r="W29" s="172" t="s">
        <v>7</v>
      </c>
      <c r="X29" s="96" t="s">
        <v>17</v>
      </c>
      <c r="Y29" s="135">
        <f>AB30</f>
        <v>6.5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</row>
    <row r="30" spans="2:32" ht="27.95" customHeight="1" x14ac:dyDescent="0.3">
      <c r="B30" s="98" t="s">
        <v>8</v>
      </c>
      <c r="C30" s="382"/>
      <c r="D30" s="31" t="s">
        <v>89</v>
      </c>
      <c r="E30" s="31"/>
      <c r="F30" s="31">
        <v>115</v>
      </c>
      <c r="G30" s="242" t="s">
        <v>283</v>
      </c>
      <c r="H30" s="240"/>
      <c r="I30" s="240">
        <v>50</v>
      </c>
      <c r="J30" s="242" t="s">
        <v>276</v>
      </c>
      <c r="K30" s="246"/>
      <c r="L30" s="241">
        <v>40</v>
      </c>
      <c r="M30" s="241" t="s">
        <v>284</v>
      </c>
      <c r="N30" s="244" t="s">
        <v>285</v>
      </c>
      <c r="O30" s="241">
        <v>50</v>
      </c>
      <c r="P30" s="29" t="str">
        <f>P29</f>
        <v>淺色蔬菜</v>
      </c>
      <c r="Q30" s="29"/>
      <c r="R30" s="30">
        <v>120</v>
      </c>
      <c r="S30" s="28" t="s">
        <v>98</v>
      </c>
      <c r="T30" s="159" t="s">
        <v>99</v>
      </c>
      <c r="U30" s="28">
        <v>20</v>
      </c>
      <c r="V30" s="384"/>
      <c r="W30" s="174">
        <f>AE35</f>
        <v>122.5</v>
      </c>
      <c r="X30" s="99" t="s">
        <v>22</v>
      </c>
      <c r="Y30" s="136">
        <f>AB31</f>
        <v>2.8</v>
      </c>
      <c r="Z30" s="77"/>
      <c r="AA30" s="100" t="s">
        <v>23</v>
      </c>
      <c r="AB30" s="79">
        <v>6.5</v>
      </c>
      <c r="AC30" s="79">
        <f>AB30*2</f>
        <v>13</v>
      </c>
      <c r="AD30" s="79"/>
      <c r="AE30" s="79">
        <f>AB30*15</f>
        <v>97.5</v>
      </c>
      <c r="AF30" s="79">
        <f>AC30*4+AE30*4</f>
        <v>442</v>
      </c>
    </row>
    <row r="31" spans="2:32" ht="27.95" customHeight="1" x14ac:dyDescent="0.3">
      <c r="B31" s="98">
        <v>4</v>
      </c>
      <c r="C31" s="382"/>
      <c r="D31" s="31" t="s">
        <v>100</v>
      </c>
      <c r="E31" s="31"/>
      <c r="F31" s="31">
        <v>40</v>
      </c>
      <c r="G31" s="239" t="s">
        <v>286</v>
      </c>
      <c r="H31" s="240"/>
      <c r="I31" s="240">
        <v>20</v>
      </c>
      <c r="J31" s="241" t="s">
        <v>287</v>
      </c>
      <c r="K31" s="241"/>
      <c r="L31" s="241">
        <v>20</v>
      </c>
      <c r="M31" s="277" t="s">
        <v>350</v>
      </c>
      <c r="N31" s="271"/>
      <c r="O31" s="277">
        <v>15</v>
      </c>
      <c r="P31" s="30"/>
      <c r="Q31" s="106"/>
      <c r="R31" s="30"/>
      <c r="S31" s="28" t="s">
        <v>92</v>
      </c>
      <c r="T31" s="29"/>
      <c r="U31" s="29">
        <v>10</v>
      </c>
      <c r="V31" s="384"/>
      <c r="W31" s="176" t="s">
        <v>9</v>
      </c>
      <c r="X31" s="102" t="s">
        <v>24</v>
      </c>
      <c r="Y31" s="136">
        <f>AB32</f>
        <v>2</v>
      </c>
      <c r="Z31" s="78"/>
      <c r="AA31" s="103" t="s">
        <v>25</v>
      </c>
      <c r="AB31" s="79">
        <v>2.8</v>
      </c>
      <c r="AC31" s="104">
        <f>AB31*7</f>
        <v>19.599999999999998</v>
      </c>
      <c r="AD31" s="79">
        <f>AB31*5</f>
        <v>14</v>
      </c>
      <c r="AE31" s="79" t="s">
        <v>26</v>
      </c>
      <c r="AF31" s="105">
        <f>AC31*4+AD31*9</f>
        <v>204.39999999999998</v>
      </c>
    </row>
    <row r="32" spans="2:32" ht="27.95" customHeight="1" x14ac:dyDescent="0.3">
      <c r="B32" s="98" t="s">
        <v>63</v>
      </c>
      <c r="C32" s="382"/>
      <c r="D32" s="36"/>
      <c r="E32" s="36"/>
      <c r="F32" s="29"/>
      <c r="G32" s="239" t="s">
        <v>288</v>
      </c>
      <c r="H32" s="243"/>
      <c r="I32" s="240">
        <v>5</v>
      </c>
      <c r="J32" s="241"/>
      <c r="K32" s="245"/>
      <c r="L32" s="241"/>
      <c r="M32" s="277" t="s">
        <v>351</v>
      </c>
      <c r="N32" s="232"/>
      <c r="O32" s="277">
        <v>10</v>
      </c>
      <c r="P32" s="30"/>
      <c r="Q32" s="106"/>
      <c r="R32" s="30"/>
      <c r="S32" s="28" t="s">
        <v>242</v>
      </c>
      <c r="T32" s="29"/>
      <c r="U32" s="29">
        <v>5</v>
      </c>
      <c r="V32" s="384"/>
      <c r="W32" s="174">
        <f>AD35</f>
        <v>25</v>
      </c>
      <c r="X32" s="102" t="s">
        <v>27</v>
      </c>
      <c r="Y32" s="136">
        <f>AB33</f>
        <v>2.2000000000000002</v>
      </c>
      <c r="Z32" s="77"/>
      <c r="AA32" s="78" t="s">
        <v>28</v>
      </c>
      <c r="AB32" s="79">
        <v>2</v>
      </c>
      <c r="AC32" s="79">
        <f>AB32*1</f>
        <v>2</v>
      </c>
      <c r="AD32" s="79" t="s">
        <v>26</v>
      </c>
      <c r="AE32" s="79">
        <f>AB32*5</f>
        <v>10</v>
      </c>
      <c r="AF32" s="79">
        <f>AC32*4+AE32*4</f>
        <v>48</v>
      </c>
    </row>
    <row r="33" spans="2:32" ht="27.95" customHeight="1" x14ac:dyDescent="0.25">
      <c r="B33" s="386" t="s">
        <v>37</v>
      </c>
      <c r="C33" s="382"/>
      <c r="D33" s="36"/>
      <c r="E33" s="36"/>
      <c r="F33" s="29"/>
      <c r="G33" s="239"/>
      <c r="H33" s="243"/>
      <c r="I33" s="240"/>
      <c r="J33" s="241"/>
      <c r="K33" s="245"/>
      <c r="L33" s="241"/>
      <c r="M33" s="241"/>
      <c r="N33" s="243"/>
      <c r="O33" s="241"/>
      <c r="P33" s="29"/>
      <c r="Q33" s="36"/>
      <c r="R33" s="29"/>
      <c r="S33" s="28"/>
      <c r="T33" s="29"/>
      <c r="U33" s="29"/>
      <c r="V33" s="384"/>
      <c r="W33" s="176" t="s">
        <v>11</v>
      </c>
      <c r="X33" s="102" t="s">
        <v>30</v>
      </c>
      <c r="Y33" s="136">
        <f>AB34</f>
        <v>1</v>
      </c>
      <c r="Z33" s="78"/>
      <c r="AA33" s="78" t="s">
        <v>31</v>
      </c>
      <c r="AB33" s="79">
        <v>2.2000000000000002</v>
      </c>
      <c r="AC33" s="79"/>
      <c r="AD33" s="79">
        <f>AB33*5</f>
        <v>11</v>
      </c>
      <c r="AE33" s="79" t="s">
        <v>26</v>
      </c>
      <c r="AF33" s="79">
        <f>AD33*9</f>
        <v>99</v>
      </c>
    </row>
    <row r="34" spans="2:32" ht="27.95" customHeight="1" x14ac:dyDescent="0.3">
      <c r="B34" s="386"/>
      <c r="C34" s="382"/>
      <c r="D34" s="36"/>
      <c r="E34" s="36"/>
      <c r="F34" s="29"/>
      <c r="G34" s="28"/>
      <c r="H34" s="36"/>
      <c r="I34" s="29"/>
      <c r="J34" s="160"/>
      <c r="K34" s="36"/>
      <c r="L34" s="28"/>
      <c r="M34" s="30"/>
      <c r="N34" s="36"/>
      <c r="O34" s="30"/>
      <c r="P34" s="29"/>
      <c r="Q34" s="36"/>
      <c r="R34" s="29"/>
      <c r="S34" s="28"/>
      <c r="T34" s="36"/>
      <c r="U34" s="29"/>
      <c r="V34" s="384"/>
      <c r="W34" s="174">
        <f>AC35</f>
        <v>34.599999999999994</v>
      </c>
      <c r="X34" s="155" t="s">
        <v>39</v>
      </c>
      <c r="Y34" s="136">
        <v>0</v>
      </c>
      <c r="Z34" s="77"/>
      <c r="AA34" s="78" t="s">
        <v>32</v>
      </c>
      <c r="AB34" s="79">
        <v>1</v>
      </c>
      <c r="AE34" s="78">
        <f>AB34*15</f>
        <v>15</v>
      </c>
    </row>
    <row r="35" spans="2:32" ht="27.95" customHeight="1" x14ac:dyDescent="0.25">
      <c r="B35" s="108" t="s">
        <v>33</v>
      </c>
      <c r="C35" s="109"/>
      <c r="D35" s="106"/>
      <c r="E35" s="36"/>
      <c r="F35" s="30"/>
      <c r="G35" s="30"/>
      <c r="H35" s="36"/>
      <c r="I35" s="30"/>
      <c r="J35" s="30"/>
      <c r="K35" s="36"/>
      <c r="L35" s="30"/>
      <c r="M35" s="31"/>
      <c r="N35" s="36"/>
      <c r="O35" s="30"/>
      <c r="P35" s="30"/>
      <c r="Q35" s="106"/>
      <c r="R35" s="30"/>
      <c r="S35" s="30"/>
      <c r="T35" s="106"/>
      <c r="U35" s="30"/>
      <c r="V35" s="384"/>
      <c r="W35" s="176" t="s">
        <v>12</v>
      </c>
      <c r="X35" s="110"/>
      <c r="Y35" s="136"/>
      <c r="Z35" s="78"/>
      <c r="AC35" s="78">
        <f>SUM(AC30:AC34)</f>
        <v>34.599999999999994</v>
      </c>
      <c r="AD35" s="78">
        <f>SUM(AD30:AD34)</f>
        <v>25</v>
      </c>
      <c r="AE35" s="78">
        <f>SUM(AE30:AE34)</f>
        <v>122.5</v>
      </c>
      <c r="AF35" s="78">
        <f>AC35*4+AD35*9+AE35*4</f>
        <v>853.4</v>
      </c>
    </row>
    <row r="36" spans="2:32" ht="27.95" customHeight="1" thickBot="1" x14ac:dyDescent="0.35">
      <c r="B36" s="111"/>
      <c r="C36" s="112"/>
      <c r="D36" s="106"/>
      <c r="E36" s="36"/>
      <c r="F36" s="30"/>
      <c r="G36" s="30"/>
      <c r="H36" s="36"/>
      <c r="I36" s="30"/>
      <c r="J36" s="30"/>
      <c r="K36" s="36"/>
      <c r="L36" s="30"/>
      <c r="M36" s="31"/>
      <c r="N36" s="36"/>
      <c r="O36" s="30"/>
      <c r="P36" s="30"/>
      <c r="Q36" s="106"/>
      <c r="R36" s="30"/>
      <c r="S36" s="30"/>
      <c r="T36" s="106"/>
      <c r="U36" s="30"/>
      <c r="V36" s="385"/>
      <c r="W36" s="174">
        <f>(W30*4)+(W32*9)+(W34*4)</f>
        <v>853.4</v>
      </c>
      <c r="X36" s="107"/>
      <c r="Y36" s="142"/>
      <c r="Z36" s="77"/>
      <c r="AC36" s="113">
        <f>AC35*4/AF35</f>
        <v>0.16217483009139907</v>
      </c>
      <c r="AD36" s="113">
        <f>AD35*9/AF35</f>
        <v>0.26365127724396531</v>
      </c>
      <c r="AE36" s="113">
        <f>AE35*4/AF35</f>
        <v>0.57417389266463559</v>
      </c>
    </row>
    <row r="37" spans="2:32" s="97" customFormat="1" ht="42" x14ac:dyDescent="0.3">
      <c r="B37" s="94">
        <v>3</v>
      </c>
      <c r="C37" s="382"/>
      <c r="D37" s="95" t="str">
        <f>'109年3月菜單'!Q5</f>
        <v>燕麥飯</v>
      </c>
      <c r="E37" s="24" t="s">
        <v>104</v>
      </c>
      <c r="F37" s="25" t="s">
        <v>15</v>
      </c>
      <c r="G37" s="95" t="str">
        <f>'109年3月菜單'!Q6</f>
        <v>紐澳良雞腿排</v>
      </c>
      <c r="H37" s="24" t="s">
        <v>106</v>
      </c>
      <c r="I37" s="25" t="s">
        <v>15</v>
      </c>
      <c r="J37" s="95" t="str">
        <f>'109年3月菜單'!Q7</f>
        <v>鮮筍燒肉</v>
      </c>
      <c r="K37" s="24" t="s">
        <v>107</v>
      </c>
      <c r="L37" s="25" t="s">
        <v>15</v>
      </c>
      <c r="M37" s="95" t="str">
        <f>'109年3月菜單'!Q8</f>
        <v>椒鹽花枝丸(海加)</v>
      </c>
      <c r="N37" s="24" t="s">
        <v>16</v>
      </c>
      <c r="O37" s="25" t="s">
        <v>15</v>
      </c>
      <c r="P37" s="95" t="str">
        <f>'109年3月菜單'!Q9</f>
        <v>深色蔬菜</v>
      </c>
      <c r="Q37" s="24" t="s">
        <v>42</v>
      </c>
      <c r="R37" s="25" t="s">
        <v>15</v>
      </c>
      <c r="S37" s="95" t="str">
        <f>'109年3月菜單'!Q10</f>
        <v>鮮蔬湯</v>
      </c>
      <c r="T37" s="95" t="s">
        <v>16</v>
      </c>
      <c r="U37" s="25" t="s">
        <v>15</v>
      </c>
      <c r="V37" s="383"/>
      <c r="W37" s="172" t="s">
        <v>7</v>
      </c>
      <c r="X37" s="96" t="s">
        <v>17</v>
      </c>
      <c r="Y37" s="135">
        <f>AB38</f>
        <v>6.5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 x14ac:dyDescent="0.3">
      <c r="B38" s="98" t="s">
        <v>8</v>
      </c>
      <c r="C38" s="382"/>
      <c r="D38" s="325" t="s">
        <v>89</v>
      </c>
      <c r="E38" s="325"/>
      <c r="F38" s="326">
        <v>100</v>
      </c>
      <c r="G38" s="31" t="s">
        <v>243</v>
      </c>
      <c r="H38" s="30"/>
      <c r="I38" s="162">
        <v>60</v>
      </c>
      <c r="J38" s="31" t="s">
        <v>240</v>
      </c>
      <c r="K38" s="28"/>
      <c r="L38" s="31">
        <v>40</v>
      </c>
      <c r="M38" s="247" t="s">
        <v>96</v>
      </c>
      <c r="N38" s="247" t="s">
        <v>239</v>
      </c>
      <c r="O38" s="247">
        <v>30</v>
      </c>
      <c r="P38" s="29" t="str">
        <f>P37</f>
        <v>深色蔬菜</v>
      </c>
      <c r="Q38" s="29"/>
      <c r="R38" s="30">
        <v>120</v>
      </c>
      <c r="S38" s="28" t="s">
        <v>120</v>
      </c>
      <c r="T38" s="159"/>
      <c r="U38" s="28">
        <v>30</v>
      </c>
      <c r="V38" s="384"/>
      <c r="W38" s="174">
        <f>AE43</f>
        <v>107.5</v>
      </c>
      <c r="X38" s="99" t="s">
        <v>22</v>
      </c>
      <c r="Y38" s="136">
        <f>AB39</f>
        <v>2.8</v>
      </c>
      <c r="Z38" s="77"/>
      <c r="AA38" s="100" t="s">
        <v>23</v>
      </c>
      <c r="AB38" s="79">
        <v>6.5</v>
      </c>
      <c r="AC38" s="79">
        <f>AB38*2</f>
        <v>13</v>
      </c>
      <c r="AD38" s="79"/>
      <c r="AE38" s="79">
        <f>AB38*15</f>
        <v>97.5</v>
      </c>
      <c r="AF38" s="79">
        <f>AC38*4+AE38*4</f>
        <v>442</v>
      </c>
    </row>
    <row r="39" spans="2:32" ht="27.95" customHeight="1" x14ac:dyDescent="0.3">
      <c r="B39" s="98">
        <v>5</v>
      </c>
      <c r="C39" s="382"/>
      <c r="D39" s="325" t="s">
        <v>161</v>
      </c>
      <c r="E39" s="325"/>
      <c r="F39" s="326">
        <v>30</v>
      </c>
      <c r="G39" s="30"/>
      <c r="H39" s="30"/>
      <c r="I39" s="162"/>
      <c r="J39" s="28" t="s">
        <v>151</v>
      </c>
      <c r="K39" s="30"/>
      <c r="L39" s="168">
        <v>10</v>
      </c>
      <c r="M39" s="186"/>
      <c r="N39" s="226"/>
      <c r="O39" s="30"/>
      <c r="P39" s="29"/>
      <c r="Q39" s="28"/>
      <c r="R39" s="29"/>
      <c r="S39" s="28" t="s">
        <v>245</v>
      </c>
      <c r="T39" s="28"/>
      <c r="U39" s="28">
        <v>10</v>
      </c>
      <c r="V39" s="384"/>
      <c r="W39" s="176" t="s">
        <v>9</v>
      </c>
      <c r="X39" s="102" t="s">
        <v>24</v>
      </c>
      <c r="Y39" s="136">
        <f>AB40</f>
        <v>2</v>
      </c>
      <c r="Z39" s="78"/>
      <c r="AA39" s="103" t="s">
        <v>25</v>
      </c>
      <c r="AB39" s="79">
        <v>2.8</v>
      </c>
      <c r="AC39" s="104">
        <f>AB39*7</f>
        <v>19.599999999999998</v>
      </c>
      <c r="AD39" s="79">
        <f>AB39*5</f>
        <v>14</v>
      </c>
      <c r="AE39" s="79" t="s">
        <v>26</v>
      </c>
      <c r="AF39" s="105">
        <f>AC39*4+AD39*9</f>
        <v>204.39999999999998</v>
      </c>
    </row>
    <row r="40" spans="2:32" ht="27.95" customHeight="1" x14ac:dyDescent="0.3">
      <c r="B40" s="98" t="s">
        <v>10</v>
      </c>
      <c r="C40" s="382"/>
      <c r="D40" s="28"/>
      <c r="E40" s="28"/>
      <c r="F40" s="29"/>
      <c r="G40" s="30"/>
      <c r="H40" s="106"/>
      <c r="I40" s="162"/>
      <c r="J40" s="31"/>
      <c r="K40" s="36"/>
      <c r="L40" s="31"/>
      <c r="M40" s="186"/>
      <c r="N40" s="222"/>
      <c r="O40" s="29"/>
      <c r="P40" s="29"/>
      <c r="Q40" s="28"/>
      <c r="R40" s="29"/>
      <c r="S40" s="28" t="s">
        <v>246</v>
      </c>
      <c r="T40" s="28"/>
      <c r="U40" s="28">
        <v>5</v>
      </c>
      <c r="V40" s="384"/>
      <c r="W40" s="174">
        <f>(Y38*5)+(Y40*5)</f>
        <v>25</v>
      </c>
      <c r="X40" s="102" t="s">
        <v>27</v>
      </c>
      <c r="Y40" s="136">
        <f>AB41</f>
        <v>2.2000000000000002</v>
      </c>
      <c r="Z40" s="77"/>
      <c r="AA40" s="78" t="s">
        <v>28</v>
      </c>
      <c r="AB40" s="79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 x14ac:dyDescent="0.25">
      <c r="B41" s="386" t="s">
        <v>73</v>
      </c>
      <c r="C41" s="382"/>
      <c r="D41" s="28"/>
      <c r="E41" s="28"/>
      <c r="F41" s="29"/>
      <c r="G41" s="30"/>
      <c r="H41" s="106"/>
      <c r="I41" s="162"/>
      <c r="J41" s="28"/>
      <c r="K41" s="30"/>
      <c r="L41" s="168"/>
      <c r="M41" s="186"/>
      <c r="N41" s="222"/>
      <c r="O41" s="29"/>
      <c r="P41" s="29"/>
      <c r="Q41" s="28"/>
      <c r="R41" s="29"/>
      <c r="S41" s="28"/>
      <c r="T41" s="28"/>
      <c r="U41" s="28"/>
      <c r="V41" s="384"/>
      <c r="W41" s="176" t="s">
        <v>11</v>
      </c>
      <c r="X41" s="102" t="s">
        <v>30</v>
      </c>
      <c r="Y41" s="136">
        <f>AB42</f>
        <v>0</v>
      </c>
      <c r="Z41" s="78"/>
      <c r="AA41" s="78" t="s">
        <v>31</v>
      </c>
      <c r="AB41" s="79">
        <v>2.2000000000000002</v>
      </c>
      <c r="AC41" s="79"/>
      <c r="AD41" s="79">
        <f>AB41*5</f>
        <v>11</v>
      </c>
      <c r="AE41" s="79" t="s">
        <v>26</v>
      </c>
      <c r="AF41" s="79">
        <f>AD41*9</f>
        <v>99</v>
      </c>
    </row>
    <row r="42" spans="2:32" ht="27.95" customHeight="1" x14ac:dyDescent="0.3">
      <c r="B42" s="386"/>
      <c r="C42" s="382"/>
      <c r="D42" s="28"/>
      <c r="E42" s="28"/>
      <c r="F42" s="29"/>
      <c r="G42" s="47"/>
      <c r="H42" s="36"/>
      <c r="I42" s="168"/>
      <c r="J42" s="31"/>
      <c r="K42" s="28"/>
      <c r="L42" s="31"/>
      <c r="M42" s="188"/>
      <c r="N42" s="164"/>
      <c r="O42" s="30"/>
      <c r="P42" s="29"/>
      <c r="Q42" s="36"/>
      <c r="R42" s="29"/>
      <c r="S42" s="28"/>
      <c r="T42" s="36"/>
      <c r="U42" s="28"/>
      <c r="V42" s="384"/>
      <c r="W42" s="174">
        <f>(Y38*7)+(Y37*2)+(Y39*1)</f>
        <v>34.599999999999994</v>
      </c>
      <c r="X42" s="155" t="s">
        <v>39</v>
      </c>
      <c r="Y42" s="136">
        <v>0</v>
      </c>
      <c r="Z42" s="77"/>
      <c r="AA42" s="78" t="s">
        <v>32</v>
      </c>
      <c r="AE42" s="78">
        <f>AB42*15</f>
        <v>0</v>
      </c>
    </row>
    <row r="43" spans="2:32" ht="27.95" customHeight="1" x14ac:dyDescent="0.25">
      <c r="B43" s="108" t="s">
        <v>33</v>
      </c>
      <c r="C43" s="109"/>
      <c r="D43" s="31"/>
      <c r="E43" s="36"/>
      <c r="F43" s="30"/>
      <c r="G43" s="30"/>
      <c r="H43" s="36"/>
      <c r="I43" s="30"/>
      <c r="J43" s="31"/>
      <c r="K43" s="106"/>
      <c r="L43" s="31"/>
      <c r="N43" s="106"/>
      <c r="P43" s="30"/>
      <c r="Q43" s="106"/>
      <c r="R43" s="30"/>
      <c r="S43" s="31"/>
      <c r="T43" s="106"/>
      <c r="U43" s="31"/>
      <c r="V43" s="384"/>
      <c r="W43" s="176" t="s">
        <v>12</v>
      </c>
      <c r="X43" s="110"/>
      <c r="Y43" s="136"/>
      <c r="Z43" s="78"/>
      <c r="AC43" s="78">
        <f>SUM(AC38:AC42)</f>
        <v>34.599999999999994</v>
      </c>
      <c r="AD43" s="78">
        <f>SUM(AD38:AD42)</f>
        <v>25</v>
      </c>
      <c r="AE43" s="78">
        <f>SUM(AE38:AE42)</f>
        <v>107.5</v>
      </c>
      <c r="AF43" s="78">
        <f>AC43*4+AD43*9+AE43*4</f>
        <v>793.4</v>
      </c>
    </row>
    <row r="44" spans="2:32" ht="27.95" customHeight="1" thickBot="1" x14ac:dyDescent="0.35">
      <c r="B44" s="196"/>
      <c r="C44" s="197"/>
      <c r="D44" s="198"/>
      <c r="E44" s="199"/>
      <c r="F44" s="200"/>
      <c r="G44" s="140"/>
      <c r="H44" s="139"/>
      <c r="I44" s="140"/>
      <c r="J44" s="140"/>
      <c r="K44" s="139"/>
      <c r="L44" s="140"/>
      <c r="M44" s="201"/>
      <c r="N44" s="139"/>
      <c r="O44" s="140"/>
      <c r="P44" s="140"/>
      <c r="Q44" s="139"/>
      <c r="R44" s="140"/>
      <c r="S44" s="140"/>
      <c r="T44" s="139"/>
      <c r="U44" s="140"/>
      <c r="V44" s="385"/>
      <c r="W44" s="174">
        <f>(W38*4)+(W40*9)+(W42*4)</f>
        <v>793.4</v>
      </c>
      <c r="X44" s="141"/>
      <c r="Y44" s="142"/>
      <c r="Z44" s="77"/>
      <c r="AC44" s="113">
        <f>AC43*4/AF43</f>
        <v>0.17443912276279303</v>
      </c>
      <c r="AD44" s="113">
        <f>AD43*9/AF43</f>
        <v>0.28358961431812452</v>
      </c>
      <c r="AE44" s="113">
        <f>AE43*4/AF43</f>
        <v>0.54197126291908249</v>
      </c>
    </row>
    <row r="45" spans="2:32" s="146" customFormat="1" ht="21.75" customHeight="1" x14ac:dyDescent="0.25">
      <c r="B45" s="143"/>
      <c r="C45" s="78"/>
      <c r="D45" s="194"/>
      <c r="E45" s="195"/>
      <c r="F45" s="101"/>
      <c r="G45" s="101"/>
      <c r="H45" s="144"/>
      <c r="I45" s="101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145"/>
      <c r="AA45" s="127"/>
      <c r="AB45" s="121"/>
      <c r="AC45" s="127"/>
      <c r="AD45" s="127"/>
      <c r="AE45" s="127"/>
      <c r="AF45" s="127"/>
    </row>
    <row r="46" spans="2:32" x14ac:dyDescent="0.25">
      <c r="B46" s="121"/>
      <c r="C46" s="146"/>
      <c r="D46" s="392"/>
      <c r="E46" s="392"/>
      <c r="F46" s="393"/>
      <c r="G46" s="393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 ht="27.75" x14ac:dyDescent="0.25">
      <c r="P47" s="122"/>
      <c r="Y47" s="151"/>
    </row>
    <row r="48" spans="2:32" x14ac:dyDescent="0.25">
      <c r="Y48" s="151"/>
    </row>
    <row r="49" spans="25:25" x14ac:dyDescent="0.25">
      <c r="Y49" s="151"/>
    </row>
    <row r="50" spans="25:25" x14ac:dyDescent="0.25">
      <c r="Y50" s="151"/>
    </row>
    <row r="51" spans="25:25" x14ac:dyDescent="0.25">
      <c r="Y51" s="151"/>
    </row>
    <row r="52" spans="25:25" x14ac:dyDescent="0.25">
      <c r="Y52" s="151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4"/>
  <sheetViews>
    <sheetView view="pageBreakPreview" topLeftCell="A16" zoomScale="50" zoomScaleNormal="55" zoomScaleSheetLayoutView="50" workbookViewId="0">
      <selection activeCell="M35" sqref="M35"/>
    </sheetView>
  </sheetViews>
  <sheetFormatPr defaultColWidth="9" defaultRowHeight="20.25" x14ac:dyDescent="0.25"/>
  <cols>
    <col min="1" max="1" width="1.875" style="101" customWidth="1"/>
    <col min="2" max="2" width="4.875" style="143" customWidth="1"/>
    <col min="3" max="3" width="0" style="101" hidden="1" customWidth="1"/>
    <col min="4" max="4" width="18.625" style="101" customWidth="1"/>
    <col min="5" max="5" width="5.625" style="144" customWidth="1"/>
    <col min="6" max="6" width="9.625" style="101" customWidth="1"/>
    <col min="7" max="7" width="18.625" style="101" customWidth="1"/>
    <col min="8" max="8" width="5.625" style="144" customWidth="1"/>
    <col min="9" max="9" width="9.625" style="101" customWidth="1"/>
    <col min="10" max="10" width="18.625" style="101" customWidth="1"/>
    <col min="11" max="11" width="5.625" style="144" customWidth="1"/>
    <col min="12" max="12" width="9.625" style="101" customWidth="1"/>
    <col min="13" max="13" width="18.625" style="101" customWidth="1"/>
    <col min="14" max="14" width="5.625" style="144" customWidth="1"/>
    <col min="15" max="15" width="9.625" style="101" customWidth="1"/>
    <col min="16" max="16" width="18.625" style="101" customWidth="1"/>
    <col min="17" max="17" width="5.625" style="144" customWidth="1"/>
    <col min="18" max="18" width="9.625" style="101" customWidth="1"/>
    <col min="19" max="19" width="18.625" style="101" customWidth="1"/>
    <col min="20" max="20" width="5.625" style="144" customWidth="1"/>
    <col min="21" max="21" width="9.62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" style="78" customWidth="1"/>
    <col min="28" max="28" width="5.5" style="79" customWidth="1"/>
    <col min="29" max="29" width="7.75" style="78" customWidth="1"/>
    <col min="30" max="30" width="8" style="78" customWidth="1"/>
    <col min="31" max="31" width="7.875" style="78" customWidth="1"/>
    <col min="32" max="32" width="7.5" style="78" customWidth="1"/>
    <col min="33" max="33" width="9" style="101" customWidth="1"/>
    <col min="34" max="16384" width="9" style="101"/>
  </cols>
  <sheetData>
    <row r="1" spans="2:32" s="65" customFormat="1" ht="38.25" x14ac:dyDescent="0.55000000000000004">
      <c r="B1" s="387" t="s">
        <v>376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64"/>
      <c r="AB1" s="66"/>
    </row>
    <row r="2" spans="2:32" s="65" customFormat="1" ht="9.75" customHeight="1" x14ac:dyDescent="0.45">
      <c r="B2" s="388"/>
      <c r="C2" s="389"/>
      <c r="D2" s="389"/>
      <c r="E2" s="389"/>
      <c r="F2" s="389"/>
      <c r="G2" s="389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 x14ac:dyDescent="0.45">
      <c r="B3" s="156" t="s">
        <v>40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157.5" x14ac:dyDescent="0.25">
      <c r="B4" s="80" t="s">
        <v>0</v>
      </c>
      <c r="C4" s="81" t="s">
        <v>1</v>
      </c>
      <c r="D4" s="82" t="s">
        <v>2</v>
      </c>
      <c r="E4" s="83" t="s">
        <v>38</v>
      </c>
      <c r="F4" s="82"/>
      <c r="G4" s="82" t="s">
        <v>3</v>
      </c>
      <c r="H4" s="83" t="s">
        <v>38</v>
      </c>
      <c r="I4" s="82"/>
      <c r="J4" s="82" t="s">
        <v>4</v>
      </c>
      <c r="K4" s="83" t="s">
        <v>38</v>
      </c>
      <c r="L4" s="84"/>
      <c r="M4" s="82" t="s">
        <v>4</v>
      </c>
      <c r="N4" s="83" t="s">
        <v>38</v>
      </c>
      <c r="O4" s="82"/>
      <c r="P4" s="82" t="s">
        <v>4</v>
      </c>
      <c r="Q4" s="83" t="s">
        <v>38</v>
      </c>
      <c r="R4" s="82"/>
      <c r="S4" s="85" t="s">
        <v>5</v>
      </c>
      <c r="T4" s="83" t="s">
        <v>38</v>
      </c>
      <c r="U4" s="82"/>
      <c r="V4" s="158" t="s">
        <v>44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65.099999999999994" customHeight="1" x14ac:dyDescent="0.3">
      <c r="B5" s="94">
        <v>3</v>
      </c>
      <c r="C5" s="382"/>
      <c r="D5" s="95" t="str">
        <f>'109年3月菜單'!A15</f>
        <v>白米飯</v>
      </c>
      <c r="E5" s="24" t="s">
        <v>76</v>
      </c>
      <c r="F5" s="25" t="s">
        <v>15</v>
      </c>
      <c r="G5" s="95" t="str">
        <f>'109年3月菜單'!A16</f>
        <v>蜜汁雞腿</v>
      </c>
      <c r="H5" s="95" t="s">
        <v>16</v>
      </c>
      <c r="I5" s="25" t="s">
        <v>15</v>
      </c>
      <c r="J5" s="95" t="str">
        <f>'109年3月菜單'!A17</f>
        <v>大白菜肉片</v>
      </c>
      <c r="K5" s="95" t="s">
        <v>111</v>
      </c>
      <c r="L5" s="25" t="s">
        <v>15</v>
      </c>
      <c r="M5" s="95" t="str">
        <f>'109年3月菜單'!A18</f>
        <v>滷百頁豆腐(豆)</v>
      </c>
      <c r="N5" s="165" t="s">
        <v>112</v>
      </c>
      <c r="O5" s="25" t="s">
        <v>15</v>
      </c>
      <c r="P5" s="95" t="str">
        <f>'109年3月菜單'!A19</f>
        <v>深色蔬菜</v>
      </c>
      <c r="Q5" s="24" t="s">
        <v>65</v>
      </c>
      <c r="R5" s="25" t="s">
        <v>15</v>
      </c>
      <c r="S5" s="95" t="str">
        <f>'109年3月菜單'!A20</f>
        <v>味噌海芽湯</v>
      </c>
      <c r="T5" s="95" t="s">
        <v>64</v>
      </c>
      <c r="U5" s="25" t="s">
        <v>15</v>
      </c>
      <c r="V5" s="383"/>
      <c r="W5" s="172" t="s">
        <v>7</v>
      </c>
      <c r="X5" s="173" t="s">
        <v>17</v>
      </c>
      <c r="Y5" s="181">
        <f>AB6</f>
        <v>6.5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 x14ac:dyDescent="0.3">
      <c r="B6" s="98" t="s">
        <v>8</v>
      </c>
      <c r="C6" s="382"/>
      <c r="D6" s="31" t="s">
        <v>124</v>
      </c>
      <c r="E6" s="28"/>
      <c r="F6" s="29">
        <v>120</v>
      </c>
      <c r="G6" s="252" t="s">
        <v>393</v>
      </c>
      <c r="H6" s="252"/>
      <c r="I6" s="251">
        <v>60</v>
      </c>
      <c r="J6" s="251" t="s">
        <v>298</v>
      </c>
      <c r="K6" s="252"/>
      <c r="L6" s="251">
        <v>35</v>
      </c>
      <c r="M6" s="252" t="s">
        <v>299</v>
      </c>
      <c r="N6" s="252" t="s">
        <v>285</v>
      </c>
      <c r="O6" s="251">
        <v>50</v>
      </c>
      <c r="P6" s="30" t="str">
        <f>P5</f>
        <v>深色蔬菜</v>
      </c>
      <c r="Q6" s="31"/>
      <c r="R6" s="30">
        <v>120</v>
      </c>
      <c r="S6" s="30" t="s">
        <v>222</v>
      </c>
      <c r="T6" s="30"/>
      <c r="U6" s="30">
        <v>10</v>
      </c>
      <c r="V6" s="384"/>
      <c r="W6" s="174">
        <f>AE11</f>
        <v>107.5</v>
      </c>
      <c r="X6" s="175" t="s">
        <v>22</v>
      </c>
      <c r="Y6" s="182">
        <f>AB7</f>
        <v>2.5</v>
      </c>
      <c r="Z6" s="77"/>
      <c r="AA6" s="100" t="s">
        <v>23</v>
      </c>
      <c r="AB6" s="79">
        <v>6.5</v>
      </c>
      <c r="AC6" s="79">
        <f>AB6*2</f>
        <v>13</v>
      </c>
      <c r="AD6" s="79"/>
      <c r="AE6" s="79">
        <f>AB6*15</f>
        <v>97.5</v>
      </c>
      <c r="AF6" s="79">
        <f>AC6*4+AE6*4</f>
        <v>442</v>
      </c>
    </row>
    <row r="7" spans="2:32" ht="27.95" customHeight="1" x14ac:dyDescent="0.3">
      <c r="B7" s="98">
        <v>8</v>
      </c>
      <c r="C7" s="382"/>
      <c r="D7" s="31"/>
      <c r="E7" s="31"/>
      <c r="F7" s="31"/>
      <c r="G7" s="251"/>
      <c r="H7" s="253"/>
      <c r="I7" s="251"/>
      <c r="J7" s="251" t="s">
        <v>300</v>
      </c>
      <c r="K7" s="252"/>
      <c r="L7" s="251">
        <v>10</v>
      </c>
      <c r="M7" s="251"/>
      <c r="N7" s="252"/>
      <c r="O7" s="251"/>
      <c r="P7" s="30"/>
      <c r="Q7" s="30"/>
      <c r="R7" s="30"/>
      <c r="S7" s="31" t="s">
        <v>223</v>
      </c>
      <c r="T7" s="31"/>
      <c r="U7" s="30" t="s">
        <v>224</v>
      </c>
      <c r="V7" s="384"/>
      <c r="W7" s="176" t="s">
        <v>9</v>
      </c>
      <c r="X7" s="177" t="s">
        <v>24</v>
      </c>
      <c r="Y7" s="182">
        <v>2.1</v>
      </c>
      <c r="Z7" s="78"/>
      <c r="AA7" s="103" t="s">
        <v>25</v>
      </c>
      <c r="AB7" s="79">
        <v>2.5</v>
      </c>
      <c r="AC7" s="104">
        <f>AB7*7</f>
        <v>17.5</v>
      </c>
      <c r="AD7" s="79">
        <f>AB7*5</f>
        <v>12.5</v>
      </c>
      <c r="AE7" s="79" t="s">
        <v>26</v>
      </c>
      <c r="AF7" s="105">
        <f>AC7*4+AD7*9</f>
        <v>182.5</v>
      </c>
    </row>
    <row r="8" spans="2:32" ht="27.95" customHeight="1" x14ac:dyDescent="0.3">
      <c r="B8" s="98" t="s">
        <v>10</v>
      </c>
      <c r="C8" s="382"/>
      <c r="D8" s="31"/>
      <c r="E8" s="31"/>
      <c r="F8" s="31"/>
      <c r="G8" s="250"/>
      <c r="H8" s="252"/>
      <c r="I8" s="251"/>
      <c r="J8" s="251" t="s">
        <v>301</v>
      </c>
      <c r="K8" s="251"/>
      <c r="L8" s="251">
        <v>10</v>
      </c>
      <c r="M8" s="252"/>
      <c r="N8" s="252"/>
      <c r="O8" s="251"/>
      <c r="P8" s="30"/>
      <c r="Q8" s="106"/>
      <c r="R8" s="30"/>
      <c r="S8" s="28"/>
      <c r="T8" s="192"/>
      <c r="U8" s="29"/>
      <c r="V8" s="384"/>
      <c r="W8" s="174">
        <f>AD11</f>
        <v>25</v>
      </c>
      <c r="X8" s="177" t="s">
        <v>27</v>
      </c>
      <c r="Y8" s="182">
        <f>AB9</f>
        <v>2.5</v>
      </c>
      <c r="Z8" s="77"/>
      <c r="AA8" s="78" t="s">
        <v>28</v>
      </c>
      <c r="AB8" s="79">
        <v>2</v>
      </c>
      <c r="AC8" s="79">
        <f>AB8*1</f>
        <v>2</v>
      </c>
      <c r="AD8" s="79" t="s">
        <v>26</v>
      </c>
      <c r="AE8" s="79">
        <f>AB8*5</f>
        <v>10</v>
      </c>
      <c r="AF8" s="79">
        <f>AC8*4+AE8*4</f>
        <v>48</v>
      </c>
    </row>
    <row r="9" spans="2:32" ht="27.95" customHeight="1" x14ac:dyDescent="0.25">
      <c r="B9" s="386" t="s">
        <v>34</v>
      </c>
      <c r="C9" s="382"/>
      <c r="D9" s="31"/>
      <c r="E9" s="31"/>
      <c r="F9" s="31"/>
      <c r="G9" s="251"/>
      <c r="H9" s="253"/>
      <c r="I9" s="251"/>
      <c r="J9" s="251" t="s">
        <v>290</v>
      </c>
      <c r="K9" s="253"/>
      <c r="L9" s="251">
        <v>5</v>
      </c>
      <c r="M9" s="252"/>
      <c r="N9" s="252"/>
      <c r="O9" s="251"/>
      <c r="P9" s="30"/>
      <c r="Q9" s="106"/>
      <c r="R9" s="30"/>
      <c r="S9" s="31"/>
      <c r="T9" s="106"/>
      <c r="U9" s="30"/>
      <c r="V9" s="384"/>
      <c r="W9" s="176" t="s">
        <v>11</v>
      </c>
      <c r="X9" s="177" t="s">
        <v>30</v>
      </c>
      <c r="Y9" s="182">
        <f>AB10</f>
        <v>0</v>
      </c>
      <c r="Z9" s="78"/>
      <c r="AA9" s="78" t="s">
        <v>31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386"/>
      <c r="C10" s="382"/>
      <c r="D10" s="31"/>
      <c r="E10" s="31"/>
      <c r="F10" s="31"/>
      <c r="G10" s="30"/>
      <c r="H10" s="31"/>
      <c r="I10" s="30"/>
      <c r="J10" s="30"/>
      <c r="K10" s="106"/>
      <c r="L10" s="30"/>
      <c r="M10" s="163"/>
      <c r="N10" s="31"/>
      <c r="O10" s="164"/>
      <c r="P10" s="30"/>
      <c r="Q10" s="106"/>
      <c r="R10" s="30"/>
      <c r="S10" s="31"/>
      <c r="T10" s="106"/>
      <c r="U10" s="30"/>
      <c r="V10" s="384"/>
      <c r="W10" s="174">
        <f>AC11</f>
        <v>32.5</v>
      </c>
      <c r="X10" s="178" t="s">
        <v>39</v>
      </c>
      <c r="Y10" s="182">
        <v>0</v>
      </c>
      <c r="Z10" s="77"/>
      <c r="AA10" s="78" t="s">
        <v>32</v>
      </c>
      <c r="AE10" s="78">
        <f>AB10*15</f>
        <v>0</v>
      </c>
    </row>
    <row r="11" spans="2:32" ht="27.95" customHeight="1" x14ac:dyDescent="0.25">
      <c r="B11" s="108" t="s">
        <v>33</v>
      </c>
      <c r="C11" s="109"/>
      <c r="D11" s="31"/>
      <c r="E11" s="106"/>
      <c r="F11" s="31"/>
      <c r="G11" s="202"/>
      <c r="H11" s="106"/>
      <c r="I11" s="30"/>
      <c r="J11" s="30"/>
      <c r="K11" s="106"/>
      <c r="L11" s="30"/>
      <c r="M11" s="162"/>
      <c r="N11" s="31"/>
      <c r="O11" s="164"/>
      <c r="P11" s="30"/>
      <c r="Q11" s="106"/>
      <c r="R11" s="30"/>
      <c r="S11" s="30"/>
      <c r="T11" s="106"/>
      <c r="U11" s="30"/>
      <c r="V11" s="384"/>
      <c r="W11" s="176" t="s">
        <v>12</v>
      </c>
      <c r="X11" s="179"/>
      <c r="Y11" s="182"/>
      <c r="Z11" s="78"/>
      <c r="AC11" s="78">
        <f>SUM(AC6:AC10)</f>
        <v>32.5</v>
      </c>
      <c r="AD11" s="78">
        <f>SUM(AD6:AD10)</f>
        <v>25</v>
      </c>
      <c r="AE11" s="78">
        <f>SUM(AE6:AE10)</f>
        <v>107.5</v>
      </c>
      <c r="AF11" s="78">
        <f>AC11*4+AD11*9+AE11*4</f>
        <v>785</v>
      </c>
    </row>
    <row r="12" spans="2:32" ht="27.95" customHeight="1" thickBot="1" x14ac:dyDescent="0.35">
      <c r="B12" s="111"/>
      <c r="C12" s="112"/>
      <c r="D12" s="30"/>
      <c r="E12" s="106"/>
      <c r="F12" s="30"/>
      <c r="G12" s="30"/>
      <c r="H12" s="106"/>
      <c r="I12" s="30"/>
      <c r="J12" s="204"/>
      <c r="K12" s="106"/>
      <c r="L12" s="30"/>
      <c r="M12" s="162"/>
      <c r="N12" s="31"/>
      <c r="O12" s="164"/>
      <c r="P12" s="30"/>
      <c r="Q12" s="106"/>
      <c r="R12" s="30"/>
      <c r="S12" s="30"/>
      <c r="T12" s="106"/>
      <c r="U12" s="30"/>
      <c r="V12" s="385"/>
      <c r="W12" s="174">
        <f>(W6*4)+(W8*9)+(W10*4)</f>
        <v>785</v>
      </c>
      <c r="X12" s="180"/>
      <c r="Y12" s="184"/>
      <c r="Z12" s="77"/>
      <c r="AC12" s="113">
        <f>AC11*4/AF11</f>
        <v>0.16560509554140126</v>
      </c>
      <c r="AD12" s="113">
        <f>AD11*9/AF11</f>
        <v>0.28662420382165604</v>
      </c>
      <c r="AE12" s="113">
        <f>AE11*4/AF11</f>
        <v>0.54777070063694266</v>
      </c>
    </row>
    <row r="13" spans="2:32" s="97" customFormat="1" ht="42" customHeight="1" x14ac:dyDescent="0.3">
      <c r="B13" s="94">
        <v>3</v>
      </c>
      <c r="C13" s="382"/>
      <c r="D13" s="95" t="str">
        <f>'109年3月菜單'!E15</f>
        <v>白米飯</v>
      </c>
      <c r="E13" s="24" t="s">
        <v>76</v>
      </c>
      <c r="F13" s="25" t="s">
        <v>15</v>
      </c>
      <c r="G13" s="95" t="str">
        <f>'109年3月菜單'!E16</f>
        <v>京醬燒肉</v>
      </c>
      <c r="H13" s="95" t="s">
        <v>111</v>
      </c>
      <c r="I13" s="25" t="s">
        <v>15</v>
      </c>
      <c r="J13" s="95" t="str">
        <f>'109年3月菜單'!E17</f>
        <v>咖哩雞</v>
      </c>
      <c r="K13" s="95" t="s">
        <v>111</v>
      </c>
      <c r="L13" s="25" t="s">
        <v>15</v>
      </c>
      <c r="M13" s="171" t="str">
        <f>'109年3月菜單'!E18</f>
        <v>醬汁滷蛋</v>
      </c>
      <c r="N13" s="166" t="s">
        <v>112</v>
      </c>
      <c r="O13" s="25" t="s">
        <v>15</v>
      </c>
      <c r="P13" s="95" t="str">
        <f>'109年3月菜單'!E19</f>
        <v>淺色蔬菜</v>
      </c>
      <c r="Q13" s="24" t="s">
        <v>65</v>
      </c>
      <c r="R13" s="25" t="s">
        <v>15</v>
      </c>
      <c r="S13" s="95" t="str">
        <f>'109年3月菜單'!E20</f>
        <v>紅豆烤奶</v>
      </c>
      <c r="T13" s="95" t="s">
        <v>16</v>
      </c>
      <c r="U13" s="25" t="s">
        <v>15</v>
      </c>
      <c r="V13" s="383"/>
      <c r="W13" s="172" t="s">
        <v>7</v>
      </c>
      <c r="X13" s="173" t="s">
        <v>17</v>
      </c>
      <c r="Y13" s="181">
        <f>AB14</f>
        <v>6.5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 x14ac:dyDescent="0.3">
      <c r="B14" s="98" t="s">
        <v>8</v>
      </c>
      <c r="C14" s="382"/>
      <c r="D14" s="268" t="s">
        <v>89</v>
      </c>
      <c r="E14" s="265"/>
      <c r="F14" s="266">
        <v>110</v>
      </c>
      <c r="G14" s="255" t="s">
        <v>283</v>
      </c>
      <c r="H14" s="255"/>
      <c r="I14" s="255">
        <v>50</v>
      </c>
      <c r="J14" s="255" t="s">
        <v>291</v>
      </c>
      <c r="K14" s="256"/>
      <c r="L14" s="255">
        <v>45</v>
      </c>
      <c r="M14" s="256" t="s">
        <v>276</v>
      </c>
      <c r="N14" s="255"/>
      <c r="O14" s="255">
        <v>55</v>
      </c>
      <c r="P14" s="30" t="str">
        <f>P13</f>
        <v>淺色蔬菜</v>
      </c>
      <c r="Q14" s="31"/>
      <c r="R14" s="30">
        <v>120</v>
      </c>
      <c r="S14" s="30" t="s">
        <v>139</v>
      </c>
      <c r="T14" s="30"/>
      <c r="U14" s="30">
        <v>10</v>
      </c>
      <c r="V14" s="384"/>
      <c r="W14" s="174">
        <f>AE19</f>
        <v>107.5</v>
      </c>
      <c r="X14" s="175" t="s">
        <v>22</v>
      </c>
      <c r="Y14" s="182">
        <f>AB15</f>
        <v>2.8</v>
      </c>
      <c r="Z14" s="77"/>
      <c r="AA14" s="100" t="s">
        <v>23</v>
      </c>
      <c r="AB14" s="224">
        <v>6.5</v>
      </c>
      <c r="AC14" s="79">
        <f>AB14*2</f>
        <v>13</v>
      </c>
      <c r="AD14" s="79"/>
      <c r="AE14" s="79">
        <f>AB14*15</f>
        <v>97.5</v>
      </c>
      <c r="AF14" s="79">
        <f>AC14*4+AE14*4</f>
        <v>442</v>
      </c>
    </row>
    <row r="15" spans="2:32" ht="27.95" customHeight="1" x14ac:dyDescent="0.3">
      <c r="B15" s="98">
        <v>9</v>
      </c>
      <c r="C15" s="382"/>
      <c r="D15" s="268"/>
      <c r="E15" s="268"/>
      <c r="F15" s="267"/>
      <c r="G15" s="255" t="s">
        <v>286</v>
      </c>
      <c r="H15" s="255"/>
      <c r="I15" s="255">
        <v>20</v>
      </c>
      <c r="J15" s="255" t="s">
        <v>290</v>
      </c>
      <c r="K15" s="256"/>
      <c r="L15" s="255">
        <v>25</v>
      </c>
      <c r="M15" s="255"/>
      <c r="N15" s="258"/>
      <c r="O15" s="255"/>
      <c r="P15" s="30"/>
      <c r="Q15" s="31"/>
      <c r="R15" s="30"/>
      <c r="S15" s="31" t="s">
        <v>254</v>
      </c>
      <c r="T15" s="31"/>
      <c r="U15" s="30">
        <v>10</v>
      </c>
      <c r="V15" s="384"/>
      <c r="W15" s="176" t="s">
        <v>9</v>
      </c>
      <c r="X15" s="177" t="s">
        <v>24</v>
      </c>
      <c r="Y15" s="182">
        <f>AB16</f>
        <v>2</v>
      </c>
      <c r="Z15" s="78"/>
      <c r="AA15" s="103" t="s">
        <v>25</v>
      </c>
      <c r="AB15" s="224">
        <v>2.8</v>
      </c>
      <c r="AC15" s="104">
        <f>AB15*7</f>
        <v>19.599999999999998</v>
      </c>
      <c r="AD15" s="79">
        <f>AB15*5</f>
        <v>14</v>
      </c>
      <c r="AE15" s="79" t="s">
        <v>26</v>
      </c>
      <c r="AF15" s="105">
        <f>AC15*4+AD15*9</f>
        <v>204.39999999999998</v>
      </c>
    </row>
    <row r="16" spans="2:32" ht="27.95" customHeight="1" x14ac:dyDescent="0.3">
      <c r="B16" s="98" t="s">
        <v>10</v>
      </c>
      <c r="C16" s="382"/>
      <c r="D16" s="106"/>
      <c r="E16" s="31"/>
      <c r="F16" s="30"/>
      <c r="G16" s="254"/>
      <c r="H16" s="257"/>
      <c r="I16" s="255"/>
      <c r="J16" s="255" t="s">
        <v>297</v>
      </c>
      <c r="K16" s="256"/>
      <c r="L16" s="255">
        <v>15</v>
      </c>
      <c r="M16" s="255"/>
      <c r="N16" s="256"/>
      <c r="O16" s="255"/>
      <c r="P16" s="30"/>
      <c r="Q16" s="31"/>
      <c r="R16" s="30"/>
      <c r="S16" s="30"/>
      <c r="T16" s="31"/>
      <c r="U16" s="30"/>
      <c r="V16" s="384"/>
      <c r="W16" s="174">
        <v>23</v>
      </c>
      <c r="X16" s="177" t="s">
        <v>27</v>
      </c>
      <c r="Y16" s="182">
        <f>AB17</f>
        <v>2.5</v>
      </c>
      <c r="Z16" s="77"/>
      <c r="AA16" s="78" t="s">
        <v>28</v>
      </c>
      <c r="AB16" s="224">
        <v>2</v>
      </c>
      <c r="AC16" s="79">
        <f>AB16*1</f>
        <v>2</v>
      </c>
      <c r="AD16" s="79" t="s">
        <v>26</v>
      </c>
      <c r="AE16" s="79">
        <f>AB16*5</f>
        <v>10</v>
      </c>
      <c r="AF16" s="79">
        <f>AC16*4+AE16*4</f>
        <v>48</v>
      </c>
    </row>
    <row r="17" spans="2:36" ht="27.95" customHeight="1" x14ac:dyDescent="0.25">
      <c r="B17" s="386" t="s">
        <v>35</v>
      </c>
      <c r="C17" s="382"/>
      <c r="D17" s="106"/>
      <c r="E17" s="31"/>
      <c r="F17" s="30"/>
      <c r="G17" s="254"/>
      <c r="H17" s="257"/>
      <c r="I17" s="255"/>
      <c r="J17" s="255" t="s">
        <v>302</v>
      </c>
      <c r="K17" s="257"/>
      <c r="L17" s="255" t="s">
        <v>303</v>
      </c>
      <c r="M17" s="256"/>
      <c r="N17" s="256"/>
      <c r="O17" s="255"/>
      <c r="P17" s="30"/>
      <c r="Q17" s="31"/>
      <c r="R17" s="30"/>
      <c r="S17" s="31"/>
      <c r="T17" s="31"/>
      <c r="U17" s="30"/>
      <c r="V17" s="384"/>
      <c r="W17" s="176" t="s">
        <v>11</v>
      </c>
      <c r="X17" s="177" t="s">
        <v>30</v>
      </c>
      <c r="Y17" s="182">
        <f>AB18</f>
        <v>0</v>
      </c>
      <c r="Z17" s="78"/>
      <c r="AA17" s="78" t="s">
        <v>31</v>
      </c>
      <c r="AB17" s="224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6" ht="27.95" customHeight="1" x14ac:dyDescent="0.3">
      <c r="B18" s="386"/>
      <c r="C18" s="382"/>
      <c r="D18" s="106"/>
      <c r="E18" s="31"/>
      <c r="F18" s="30"/>
      <c r="G18" s="30"/>
      <c r="H18" s="106"/>
      <c r="I18" s="30"/>
      <c r="J18" s="30"/>
      <c r="K18" s="31"/>
      <c r="L18" s="30"/>
      <c r="M18" s="31"/>
      <c r="N18" s="31"/>
      <c r="O18" s="30"/>
      <c r="P18" s="30"/>
      <c r="Q18" s="31"/>
      <c r="R18" s="30"/>
      <c r="S18" s="31"/>
      <c r="T18" s="31"/>
      <c r="U18" s="30"/>
      <c r="V18" s="384"/>
      <c r="W18" s="174">
        <f>AC19</f>
        <v>34.599999999999994</v>
      </c>
      <c r="X18" s="178" t="s">
        <v>39</v>
      </c>
      <c r="Y18" s="182">
        <v>0</v>
      </c>
      <c r="Z18" s="77"/>
      <c r="AA18" s="78" t="s">
        <v>32</v>
      </c>
      <c r="AE18" s="78">
        <f>AB18*15</f>
        <v>0</v>
      </c>
    </row>
    <row r="19" spans="2:36" ht="27.95" customHeight="1" x14ac:dyDescent="0.25">
      <c r="B19" s="108" t="s">
        <v>33</v>
      </c>
      <c r="C19" s="109"/>
      <c r="D19" s="106"/>
      <c r="E19" s="31"/>
      <c r="F19" s="30"/>
      <c r="G19" s="30"/>
      <c r="H19" s="31"/>
      <c r="I19" s="30"/>
      <c r="J19" s="210"/>
      <c r="K19" s="31"/>
      <c r="L19" s="30"/>
      <c r="M19" s="31"/>
      <c r="N19" s="106"/>
      <c r="O19" s="30"/>
      <c r="P19" s="30"/>
      <c r="Q19" s="31"/>
      <c r="R19" s="30"/>
      <c r="S19" s="30"/>
      <c r="T19" s="106"/>
      <c r="U19" s="30"/>
      <c r="V19" s="384"/>
      <c r="W19" s="176" t="s">
        <v>12</v>
      </c>
      <c r="X19" s="179"/>
      <c r="Y19" s="182"/>
      <c r="Z19" s="78"/>
      <c r="AC19" s="78">
        <f>SUM(AC14:AC18)</f>
        <v>34.599999999999994</v>
      </c>
      <c r="AD19" s="78">
        <f>SUM(AD14:AD18)</f>
        <v>26.5</v>
      </c>
      <c r="AE19" s="78">
        <f>SUM(AE14:AE18)</f>
        <v>107.5</v>
      </c>
      <c r="AF19" s="78">
        <f>AC19*4+AD19*9+AE19*4</f>
        <v>806.9</v>
      </c>
    </row>
    <row r="20" spans="2:36" ht="27.95" customHeight="1" thickBot="1" x14ac:dyDescent="0.35">
      <c r="B20" s="111"/>
      <c r="C20" s="112"/>
      <c r="D20" s="106"/>
      <c r="E20" s="106"/>
      <c r="F20" s="30"/>
      <c r="G20" s="30"/>
      <c r="H20" s="31"/>
      <c r="I20" s="30"/>
      <c r="K20" s="106"/>
      <c r="L20" s="30"/>
      <c r="M20" s="31"/>
      <c r="N20" s="106"/>
      <c r="O20" s="30"/>
      <c r="P20" s="30"/>
      <c r="Q20" s="106"/>
      <c r="R20" s="30"/>
      <c r="S20" s="30"/>
      <c r="T20" s="106"/>
      <c r="U20" s="30"/>
      <c r="V20" s="385"/>
      <c r="W20" s="174">
        <f>AF19</f>
        <v>806.9</v>
      </c>
      <c r="X20" s="185"/>
      <c r="Y20" s="184"/>
      <c r="Z20" s="77"/>
      <c r="AC20" s="113">
        <f>AC19*4/AF19</f>
        <v>0.17152063452720284</v>
      </c>
      <c r="AD20" s="113">
        <f>AD19*9/AF19</f>
        <v>0.29557565993307722</v>
      </c>
      <c r="AE20" s="113">
        <f>AE19*4/AF19</f>
        <v>0.53290370553971989</v>
      </c>
    </row>
    <row r="21" spans="2:36" s="97" customFormat="1" ht="42" x14ac:dyDescent="0.3">
      <c r="B21" s="94">
        <v>3</v>
      </c>
      <c r="C21" s="382"/>
      <c r="D21" s="95" t="str">
        <f>'109年3月菜單'!I15</f>
        <v>番茄蛋炒飯</v>
      </c>
      <c r="E21" s="95" t="s">
        <v>83</v>
      </c>
      <c r="F21" s="25" t="s">
        <v>15</v>
      </c>
      <c r="G21" s="95" t="str">
        <f>'109年3月菜單'!I16</f>
        <v>台式炸鹽酥雞(炸)</v>
      </c>
      <c r="H21" s="95" t="s">
        <v>113</v>
      </c>
      <c r="I21" s="25" t="s">
        <v>15</v>
      </c>
      <c r="J21" s="95" t="str">
        <f>'109年3月菜單'!I17</f>
        <v>百頁滷米血(豆加)</v>
      </c>
      <c r="K21" s="95" t="s">
        <v>16</v>
      </c>
      <c r="L21" s="25" t="s">
        <v>15</v>
      </c>
      <c r="M21" s="95" t="str">
        <f>'109年3月菜單'!I18</f>
        <v>波浪薯條</v>
      </c>
      <c r="N21" s="95" t="s">
        <v>114</v>
      </c>
      <c r="O21" s="25" t="s">
        <v>15</v>
      </c>
      <c r="P21" s="95" t="str">
        <f>'109年3月菜單'!I19</f>
        <v>淺色蔬菜</v>
      </c>
      <c r="Q21" s="24" t="s">
        <v>42</v>
      </c>
      <c r="R21" s="25" t="s">
        <v>15</v>
      </c>
      <c r="S21" s="95" t="str">
        <f>'109年3月菜單'!I20</f>
        <v>香菇白玉湯</v>
      </c>
      <c r="T21" s="95" t="s">
        <v>77</v>
      </c>
      <c r="U21" s="25" t="s">
        <v>15</v>
      </c>
      <c r="V21" s="383"/>
      <c r="W21" s="172" t="s">
        <v>74</v>
      </c>
      <c r="X21" s="96" t="s">
        <v>17</v>
      </c>
      <c r="Y21" s="135">
        <f>AB22</f>
        <v>6.5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6" s="122" customFormat="1" ht="27.75" customHeight="1" x14ac:dyDescent="0.4">
      <c r="B22" s="118" t="s">
        <v>43</v>
      </c>
      <c r="C22" s="382"/>
      <c r="D22" s="31" t="s">
        <v>89</v>
      </c>
      <c r="E22" s="28"/>
      <c r="F22" s="29">
        <v>85</v>
      </c>
      <c r="G22" s="259" t="s">
        <v>305</v>
      </c>
      <c r="H22" s="260"/>
      <c r="I22" s="259">
        <v>50</v>
      </c>
      <c r="J22" s="31" t="s">
        <v>250</v>
      </c>
      <c r="K22" s="31" t="s">
        <v>127</v>
      </c>
      <c r="L22" s="30">
        <v>30</v>
      </c>
      <c r="M22" s="31" t="s">
        <v>382</v>
      </c>
      <c r="N22" s="30"/>
      <c r="O22" s="30">
        <v>40</v>
      </c>
      <c r="P22" s="30" t="str">
        <f>P21</f>
        <v>淺色蔬菜</v>
      </c>
      <c r="Q22" s="31"/>
      <c r="R22" s="30">
        <v>120</v>
      </c>
      <c r="S22" s="28" t="s">
        <v>135</v>
      </c>
      <c r="T22" s="159"/>
      <c r="U22" s="31">
        <v>30</v>
      </c>
      <c r="V22" s="384"/>
      <c r="W22" s="174">
        <f>AE27</f>
        <v>107.5</v>
      </c>
      <c r="X22" s="99" t="s">
        <v>22</v>
      </c>
      <c r="Y22" s="136">
        <f>AB23</f>
        <v>2.8</v>
      </c>
      <c r="Z22" s="119"/>
      <c r="AA22" s="120" t="s">
        <v>23</v>
      </c>
      <c r="AB22" s="121">
        <v>6.5</v>
      </c>
      <c r="AC22" s="121">
        <f>AB22*2</f>
        <v>13</v>
      </c>
      <c r="AD22" s="121"/>
      <c r="AE22" s="121">
        <f>AB22*15</f>
        <v>97.5</v>
      </c>
      <c r="AF22" s="121">
        <f>AC22*4+AE22*4</f>
        <v>442</v>
      </c>
    </row>
    <row r="23" spans="2:36" s="122" customFormat="1" ht="27.95" customHeight="1" x14ac:dyDescent="0.3">
      <c r="B23" s="118">
        <v>10</v>
      </c>
      <c r="C23" s="382"/>
      <c r="D23" s="29" t="s">
        <v>97</v>
      </c>
      <c r="E23" s="29"/>
      <c r="F23" s="29">
        <v>20</v>
      </c>
      <c r="G23" s="30"/>
      <c r="H23" s="31"/>
      <c r="I23" s="30"/>
      <c r="J23" s="280" t="s">
        <v>299</v>
      </c>
      <c r="K23" s="30" t="s">
        <v>384</v>
      </c>
      <c r="L23" s="30">
        <v>20</v>
      </c>
      <c r="M23" s="30"/>
      <c r="N23" s="159"/>
      <c r="O23" s="30"/>
      <c r="P23" s="30"/>
      <c r="Q23" s="30"/>
      <c r="R23" s="30"/>
      <c r="S23" s="162" t="s">
        <v>136</v>
      </c>
      <c r="T23" s="188"/>
      <c r="U23" s="164">
        <v>10</v>
      </c>
      <c r="V23" s="384"/>
      <c r="W23" s="176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121">
        <v>2.8</v>
      </c>
      <c r="AC23" s="125">
        <f>AB23*7</f>
        <v>19.599999999999998</v>
      </c>
      <c r="AD23" s="121">
        <f>AB23*5</f>
        <v>14</v>
      </c>
      <c r="AE23" s="121" t="s">
        <v>26</v>
      </c>
      <c r="AF23" s="126">
        <f>AC23*4+AD23*9</f>
        <v>204.39999999999998</v>
      </c>
      <c r="AH23" s="31" t="s">
        <v>89</v>
      </c>
      <c r="AI23" s="28"/>
      <c r="AJ23" s="29">
        <v>85</v>
      </c>
    </row>
    <row r="24" spans="2:36" s="122" customFormat="1" ht="27.95" customHeight="1" x14ac:dyDescent="0.4">
      <c r="B24" s="118" t="s">
        <v>10</v>
      </c>
      <c r="C24" s="382"/>
      <c r="D24" s="29" t="s">
        <v>91</v>
      </c>
      <c r="E24" s="36"/>
      <c r="F24" s="29">
        <v>20</v>
      </c>
      <c r="G24" s="30"/>
      <c r="H24" s="31"/>
      <c r="I24" s="30"/>
      <c r="J24" s="30"/>
      <c r="K24" s="30"/>
      <c r="L24" s="30"/>
      <c r="M24" s="30"/>
      <c r="N24" s="31"/>
      <c r="O24" s="30"/>
      <c r="P24" s="30"/>
      <c r="Q24" s="106"/>
      <c r="R24" s="30"/>
      <c r="S24" s="162"/>
      <c r="T24" s="203"/>
      <c r="U24" s="164"/>
      <c r="V24" s="384"/>
      <c r="W24" s="174">
        <f>AD27</f>
        <v>29</v>
      </c>
      <c r="X24" s="102" t="s">
        <v>27</v>
      </c>
      <c r="Y24" s="136">
        <f>AB25</f>
        <v>3</v>
      </c>
      <c r="Z24" s="119"/>
      <c r="AA24" s="127" t="s">
        <v>28</v>
      </c>
      <c r="AB24" s="121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  <c r="AH24" s="29" t="s">
        <v>97</v>
      </c>
      <c r="AI24" s="29"/>
      <c r="AJ24" s="29">
        <v>20</v>
      </c>
    </row>
    <row r="25" spans="2:36" s="122" customFormat="1" ht="27.95" customHeight="1" x14ac:dyDescent="0.25">
      <c r="B25" s="391" t="s">
        <v>36</v>
      </c>
      <c r="C25" s="382"/>
      <c r="D25" s="29" t="s">
        <v>92</v>
      </c>
      <c r="E25" s="207"/>
      <c r="F25" s="29">
        <v>20</v>
      </c>
      <c r="G25" s="30"/>
      <c r="H25" s="31"/>
      <c r="I25" s="30"/>
      <c r="J25" s="30"/>
      <c r="K25" s="106"/>
      <c r="L25" s="30"/>
      <c r="M25" s="30"/>
      <c r="N25" s="106"/>
      <c r="O25" s="30"/>
      <c r="P25" s="30"/>
      <c r="Q25" s="106"/>
      <c r="R25" s="30"/>
      <c r="S25" s="162"/>
      <c r="T25" s="167"/>
      <c r="U25" s="164"/>
      <c r="V25" s="384"/>
      <c r="W25" s="176" t="s">
        <v>11</v>
      </c>
      <c r="X25" s="102" t="s">
        <v>30</v>
      </c>
      <c r="Y25" s="136">
        <f>AB26</f>
        <v>0</v>
      </c>
      <c r="Z25" s="123"/>
      <c r="AA25" s="127" t="s">
        <v>31</v>
      </c>
      <c r="AB25" s="121">
        <v>3</v>
      </c>
      <c r="AC25" s="121"/>
      <c r="AD25" s="121">
        <f>AB25*5</f>
        <v>15</v>
      </c>
      <c r="AE25" s="121" t="s">
        <v>26</v>
      </c>
      <c r="AF25" s="121">
        <f>AD25*9</f>
        <v>135</v>
      </c>
      <c r="AH25" s="29" t="s">
        <v>91</v>
      </c>
      <c r="AI25" s="36"/>
      <c r="AJ25" s="29">
        <v>20</v>
      </c>
    </row>
    <row r="26" spans="2:36" s="122" customFormat="1" ht="27.95" customHeight="1" x14ac:dyDescent="0.4">
      <c r="B26" s="391"/>
      <c r="C26" s="382"/>
      <c r="D26" s="29" t="s">
        <v>95</v>
      </c>
      <c r="E26" s="207"/>
      <c r="F26" s="29" t="s">
        <v>93</v>
      </c>
      <c r="G26" s="30"/>
      <c r="H26" s="106"/>
      <c r="I26" s="30"/>
      <c r="J26" s="30"/>
      <c r="K26" s="106"/>
      <c r="L26" s="30"/>
      <c r="M26" s="30"/>
      <c r="N26" s="106"/>
      <c r="O26" s="30"/>
      <c r="P26" s="30"/>
      <c r="Q26" s="106"/>
      <c r="R26" s="30"/>
      <c r="S26" s="202"/>
      <c r="T26" s="106"/>
      <c r="U26" s="30"/>
      <c r="V26" s="384"/>
      <c r="W26" s="174">
        <f>AC27</f>
        <v>34.599999999999994</v>
      </c>
      <c r="X26" s="155" t="s">
        <v>39</v>
      </c>
      <c r="Y26" s="136">
        <v>0</v>
      </c>
      <c r="Z26" s="119"/>
      <c r="AA26" s="127" t="s">
        <v>32</v>
      </c>
      <c r="AB26" s="121"/>
      <c r="AC26" s="127"/>
      <c r="AD26" s="127"/>
      <c r="AE26" s="127">
        <f>AB26*15</f>
        <v>0</v>
      </c>
      <c r="AF26" s="127"/>
      <c r="AH26" s="29" t="s">
        <v>92</v>
      </c>
      <c r="AI26" s="207"/>
      <c r="AJ26" s="29">
        <v>20</v>
      </c>
    </row>
    <row r="27" spans="2:36" s="122" customFormat="1" ht="27.95" customHeight="1" x14ac:dyDescent="0.25">
      <c r="B27" s="129" t="s">
        <v>33</v>
      </c>
      <c r="C27" s="130"/>
      <c r="D27" s="30"/>
      <c r="E27" s="106"/>
      <c r="F27" s="30"/>
      <c r="G27" s="30"/>
      <c r="H27" s="106"/>
      <c r="I27" s="30"/>
      <c r="J27" s="31"/>
      <c r="K27" s="106"/>
      <c r="L27" s="30"/>
      <c r="M27" s="31"/>
      <c r="N27" s="106"/>
      <c r="O27" s="30"/>
      <c r="P27" s="30"/>
      <c r="Q27" s="106"/>
      <c r="R27" s="30"/>
      <c r="S27" s="30"/>
      <c r="T27" s="106"/>
      <c r="U27" s="30"/>
      <c r="V27" s="384"/>
      <c r="W27" s="189" t="s">
        <v>12</v>
      </c>
      <c r="X27" s="110"/>
      <c r="Y27" s="136"/>
      <c r="Z27" s="123"/>
      <c r="AA27" s="127"/>
      <c r="AB27" s="121"/>
      <c r="AC27" s="127">
        <f>SUM(AC22:AC26)</f>
        <v>34.599999999999994</v>
      </c>
      <c r="AD27" s="127">
        <f>SUM(AD22:AD26)</f>
        <v>29</v>
      </c>
      <c r="AE27" s="127">
        <f>SUM(AE22:AE26)</f>
        <v>107.5</v>
      </c>
      <c r="AF27" s="127">
        <f>AC27*4+AD27*9+AE27*4</f>
        <v>829.4</v>
      </c>
      <c r="AH27" s="29" t="s">
        <v>95</v>
      </c>
      <c r="AI27" s="207"/>
      <c r="AJ27" s="29" t="s">
        <v>93</v>
      </c>
    </row>
    <row r="28" spans="2:36" s="122" customFormat="1" ht="27.95" customHeight="1" thickBot="1" x14ac:dyDescent="0.45">
      <c r="B28" s="131"/>
      <c r="C28" s="132"/>
      <c r="D28" s="106"/>
      <c r="E28" s="106"/>
      <c r="F28" s="30"/>
      <c r="G28" s="30"/>
      <c r="H28" s="106"/>
      <c r="I28" s="30"/>
      <c r="J28" s="30"/>
      <c r="K28" s="106"/>
      <c r="L28" s="30"/>
      <c r="M28" s="30"/>
      <c r="N28" s="106"/>
      <c r="O28" s="30"/>
      <c r="P28" s="30"/>
      <c r="Q28" s="106"/>
      <c r="R28" s="30"/>
      <c r="S28" s="30"/>
      <c r="T28" s="106"/>
      <c r="U28" s="30"/>
      <c r="V28" s="385"/>
      <c r="W28" s="190">
        <f>(W22*4)+(W24*9)+(W26*4)</f>
        <v>829.4</v>
      </c>
      <c r="X28" s="107"/>
      <c r="Y28" s="136"/>
      <c r="Z28" s="119"/>
      <c r="AA28" s="123"/>
      <c r="AB28" s="133"/>
      <c r="AC28" s="134">
        <f>AC27*4/AF27</f>
        <v>0.1668676151434772</v>
      </c>
      <c r="AD28" s="134">
        <f>AD27*9/AF27</f>
        <v>0.31468531468531469</v>
      </c>
      <c r="AE28" s="134">
        <f>AE27*4/AF27</f>
        <v>0.51844707017120817</v>
      </c>
      <c r="AF28" s="123"/>
    </row>
    <row r="29" spans="2:36" s="97" customFormat="1" ht="42" x14ac:dyDescent="0.3">
      <c r="B29" s="94">
        <v>3</v>
      </c>
      <c r="C29" s="382"/>
      <c r="D29" s="95" t="str">
        <f>'109年3月菜單'!M15</f>
        <v>地瓜飯</v>
      </c>
      <c r="E29" s="24" t="s">
        <v>76</v>
      </c>
      <c r="F29" s="25" t="s">
        <v>15</v>
      </c>
      <c r="G29" s="95" t="str">
        <f>'109年3月菜單'!M16</f>
        <v>古早滷肉</v>
      </c>
      <c r="H29" s="95" t="s">
        <v>112</v>
      </c>
      <c r="I29" s="25" t="s">
        <v>15</v>
      </c>
      <c r="J29" s="95" t="str">
        <f>'109年3月菜單'!M17</f>
        <v>香烤雞翅</v>
      </c>
      <c r="K29" s="95" t="s">
        <v>106</v>
      </c>
      <c r="L29" s="25" t="s">
        <v>15</v>
      </c>
      <c r="M29" s="95" t="str">
        <f>'109年3月菜單'!M18</f>
        <v>招牌炒泡麵</v>
      </c>
      <c r="N29" s="95" t="s">
        <v>105</v>
      </c>
      <c r="O29" s="25" t="s">
        <v>15</v>
      </c>
      <c r="P29" s="95" t="str">
        <f>'109年3月菜單'!M19</f>
        <v>深色蔬菜</v>
      </c>
      <c r="Q29" s="24" t="s">
        <v>65</v>
      </c>
      <c r="R29" s="25" t="s">
        <v>15</v>
      </c>
      <c r="S29" s="95" t="str">
        <f>'109年3月菜單'!M20</f>
        <v>冬瓜湯</v>
      </c>
      <c r="T29" s="95" t="s">
        <v>16</v>
      </c>
      <c r="U29" s="25" t="s">
        <v>15</v>
      </c>
      <c r="V29" s="383"/>
      <c r="W29" s="172" t="s">
        <v>7</v>
      </c>
      <c r="X29" s="173" t="s">
        <v>17</v>
      </c>
      <c r="Y29" s="135">
        <f>AB30</f>
        <v>6.5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</row>
    <row r="30" spans="2:36" ht="27.95" customHeight="1" x14ac:dyDescent="0.3">
      <c r="B30" s="98" t="s">
        <v>8</v>
      </c>
      <c r="C30" s="382"/>
      <c r="D30" s="31" t="s">
        <v>124</v>
      </c>
      <c r="E30" s="31"/>
      <c r="F30" s="31">
        <v>100</v>
      </c>
      <c r="G30" s="262" t="s">
        <v>275</v>
      </c>
      <c r="H30" s="262"/>
      <c r="I30" s="262">
        <v>60</v>
      </c>
      <c r="J30" s="263" t="s">
        <v>394</v>
      </c>
      <c r="K30" s="263"/>
      <c r="L30" s="263">
        <v>40</v>
      </c>
      <c r="M30" s="277" t="s">
        <v>395</v>
      </c>
      <c r="N30" s="277"/>
      <c r="O30" s="277">
        <v>10</v>
      </c>
      <c r="P30" s="30" t="str">
        <f>P29</f>
        <v>深色蔬菜</v>
      </c>
      <c r="Q30" s="31"/>
      <c r="R30" s="30">
        <v>120</v>
      </c>
      <c r="S30" s="137" t="s">
        <v>207</v>
      </c>
      <c r="T30" s="30"/>
      <c r="U30" s="30">
        <v>30</v>
      </c>
      <c r="V30" s="384"/>
      <c r="W30" s="174">
        <f>AE35</f>
        <v>122.5</v>
      </c>
      <c r="X30" s="175" t="s">
        <v>22</v>
      </c>
      <c r="Y30" s="136">
        <f>AB31</f>
        <v>2.8</v>
      </c>
      <c r="Z30" s="77"/>
      <c r="AA30" s="100" t="s">
        <v>23</v>
      </c>
      <c r="AB30" s="79">
        <v>6.5</v>
      </c>
      <c r="AC30" s="79">
        <f>AB30*2</f>
        <v>13</v>
      </c>
      <c r="AD30" s="79"/>
      <c r="AE30" s="79">
        <f>AB30*15</f>
        <v>97.5</v>
      </c>
      <c r="AF30" s="79">
        <f>AC30*4+AE30*4</f>
        <v>442</v>
      </c>
    </row>
    <row r="31" spans="2:36" ht="27.95" customHeight="1" x14ac:dyDescent="0.3">
      <c r="B31" s="98">
        <v>11</v>
      </c>
      <c r="C31" s="382"/>
      <c r="D31" s="31" t="s">
        <v>130</v>
      </c>
      <c r="E31" s="31"/>
      <c r="F31" s="31">
        <v>40</v>
      </c>
      <c r="G31" s="261" t="s">
        <v>247</v>
      </c>
      <c r="H31" s="264"/>
      <c r="I31" s="262">
        <v>20</v>
      </c>
      <c r="J31" s="263"/>
      <c r="K31" s="263"/>
      <c r="L31" s="263"/>
      <c r="M31" s="277" t="s">
        <v>396</v>
      </c>
      <c r="N31" s="271"/>
      <c r="O31" s="277">
        <v>30</v>
      </c>
      <c r="P31" s="30"/>
      <c r="Q31" s="30"/>
      <c r="R31" s="30"/>
      <c r="S31" s="31"/>
      <c r="T31" s="30"/>
      <c r="U31" s="30"/>
      <c r="V31" s="384"/>
      <c r="W31" s="176" t="s">
        <v>9</v>
      </c>
      <c r="X31" s="177" t="s">
        <v>24</v>
      </c>
      <c r="Y31" s="136">
        <f>AB32</f>
        <v>2</v>
      </c>
      <c r="Z31" s="78"/>
      <c r="AA31" s="103" t="s">
        <v>25</v>
      </c>
      <c r="AB31" s="79">
        <v>2.8</v>
      </c>
      <c r="AC31" s="104">
        <f>AB31*7</f>
        <v>19.599999999999998</v>
      </c>
      <c r="AD31" s="79">
        <f>AB31*5</f>
        <v>14</v>
      </c>
      <c r="AE31" s="79" t="s">
        <v>26</v>
      </c>
      <c r="AF31" s="105">
        <f>AC31*4+AD31*9</f>
        <v>204.39999999999998</v>
      </c>
    </row>
    <row r="32" spans="2:36" ht="27.95" customHeight="1" x14ac:dyDescent="0.3">
      <c r="B32" s="98" t="s">
        <v>10</v>
      </c>
      <c r="C32" s="382"/>
      <c r="D32" s="106"/>
      <c r="E32" s="106"/>
      <c r="F32" s="30"/>
      <c r="G32" s="261" t="s">
        <v>290</v>
      </c>
      <c r="H32" s="264"/>
      <c r="I32" s="262">
        <v>10</v>
      </c>
      <c r="J32" s="263"/>
      <c r="K32" s="263"/>
      <c r="L32" s="263"/>
      <c r="M32" s="277" t="s">
        <v>290</v>
      </c>
      <c r="N32" s="233"/>
      <c r="O32" s="277">
        <v>10</v>
      </c>
      <c r="P32" s="30"/>
      <c r="Q32" s="106"/>
      <c r="R32" s="30"/>
      <c r="S32" s="30"/>
      <c r="T32" s="30"/>
      <c r="U32" s="30"/>
      <c r="V32" s="384"/>
      <c r="W32" s="174">
        <f>AD35</f>
        <v>26.5</v>
      </c>
      <c r="X32" s="177" t="s">
        <v>27</v>
      </c>
      <c r="Y32" s="136">
        <f>AB33</f>
        <v>2.5</v>
      </c>
      <c r="Z32" s="77"/>
      <c r="AA32" s="78" t="s">
        <v>28</v>
      </c>
      <c r="AB32" s="79">
        <v>2</v>
      </c>
      <c r="AC32" s="79">
        <f>AB32*1</f>
        <v>2</v>
      </c>
      <c r="AD32" s="79" t="s">
        <v>26</v>
      </c>
      <c r="AE32" s="79">
        <f>AB32*5</f>
        <v>10</v>
      </c>
      <c r="AF32" s="79">
        <f>AC32*4+AE32*4</f>
        <v>48</v>
      </c>
    </row>
    <row r="33" spans="2:32" ht="27.95" customHeight="1" x14ac:dyDescent="0.25">
      <c r="B33" s="386" t="s">
        <v>37</v>
      </c>
      <c r="C33" s="382"/>
      <c r="D33" s="106"/>
      <c r="E33" s="106"/>
      <c r="F33" s="30"/>
      <c r="G33" s="261"/>
      <c r="H33" s="264"/>
      <c r="I33" s="262"/>
      <c r="J33" s="263"/>
      <c r="K33" s="263"/>
      <c r="L33" s="263"/>
      <c r="M33" s="277" t="s">
        <v>353</v>
      </c>
      <c r="N33" s="233"/>
      <c r="O33" s="277">
        <v>10</v>
      </c>
      <c r="P33" s="30"/>
      <c r="Q33" s="106"/>
      <c r="R33" s="30"/>
      <c r="S33" s="31"/>
      <c r="T33" s="30"/>
      <c r="U33" s="30"/>
      <c r="V33" s="384"/>
      <c r="W33" s="176" t="s">
        <v>11</v>
      </c>
      <c r="X33" s="177" t="s">
        <v>30</v>
      </c>
      <c r="Y33" s="136">
        <f>AB34</f>
        <v>1</v>
      </c>
      <c r="Z33" s="78"/>
      <c r="AA33" s="78" t="s">
        <v>31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386"/>
      <c r="C34" s="382"/>
      <c r="D34" s="106"/>
      <c r="E34" s="106"/>
      <c r="F34" s="30"/>
      <c r="G34" s="30"/>
      <c r="H34" s="106"/>
      <c r="I34" s="30"/>
      <c r="J34" s="31"/>
      <c r="K34" s="106"/>
      <c r="L34" s="31"/>
      <c r="M34" s="31"/>
      <c r="N34" s="106"/>
      <c r="O34" s="30"/>
      <c r="P34" s="30"/>
      <c r="Q34" s="106"/>
      <c r="R34" s="30"/>
      <c r="S34" s="31"/>
      <c r="T34" s="30"/>
      <c r="U34" s="30"/>
      <c r="V34" s="384"/>
      <c r="W34" s="174">
        <f>AC35</f>
        <v>34.599999999999994</v>
      </c>
      <c r="X34" s="178" t="s">
        <v>39</v>
      </c>
      <c r="Y34" s="136">
        <v>0</v>
      </c>
      <c r="Z34" s="77"/>
      <c r="AA34" s="78" t="s">
        <v>32</v>
      </c>
      <c r="AB34" s="79">
        <v>1</v>
      </c>
      <c r="AE34" s="78">
        <f>AB34*15</f>
        <v>15</v>
      </c>
    </row>
    <row r="35" spans="2:32" ht="27.95" customHeight="1" x14ac:dyDescent="0.25">
      <c r="B35" s="108" t="s">
        <v>33</v>
      </c>
      <c r="C35" s="109"/>
      <c r="D35" s="106"/>
      <c r="E35" s="106"/>
      <c r="F35" s="30"/>
      <c r="G35" s="30"/>
      <c r="H35" s="106"/>
      <c r="I35" s="30"/>
      <c r="J35" s="30"/>
      <c r="K35" s="106"/>
      <c r="L35" s="30"/>
      <c r="M35" s="30"/>
      <c r="N35" s="106"/>
      <c r="O35" s="30"/>
      <c r="P35" s="30"/>
      <c r="Q35" s="106"/>
      <c r="R35" s="30"/>
      <c r="S35" s="30"/>
      <c r="T35" s="30"/>
      <c r="U35" s="30"/>
      <c r="V35" s="384"/>
      <c r="W35" s="176" t="s">
        <v>12</v>
      </c>
      <c r="X35" s="179"/>
      <c r="Y35" s="136"/>
      <c r="Z35" s="78"/>
      <c r="AC35" s="78">
        <f>SUM(AC30:AC34)</f>
        <v>34.599999999999994</v>
      </c>
      <c r="AD35" s="78">
        <f>SUM(AD30:AD34)</f>
        <v>26.5</v>
      </c>
      <c r="AE35" s="78">
        <f>SUM(AE30:AE34)</f>
        <v>122.5</v>
      </c>
      <c r="AF35" s="78">
        <f>AC35*4+AD35*9+AE35*4</f>
        <v>866.9</v>
      </c>
    </row>
    <row r="36" spans="2:32" ht="27.95" customHeight="1" x14ac:dyDescent="0.3">
      <c r="B36" s="111"/>
      <c r="C36" s="112"/>
      <c r="D36" s="106"/>
      <c r="E36" s="106"/>
      <c r="F36" s="30"/>
      <c r="G36" s="30"/>
      <c r="H36" s="106"/>
      <c r="I36" s="30"/>
      <c r="J36" s="30"/>
      <c r="K36" s="106"/>
      <c r="L36" s="30"/>
      <c r="M36" s="30"/>
      <c r="N36" s="106"/>
      <c r="O36" s="30"/>
      <c r="P36" s="30"/>
      <c r="Q36" s="106"/>
      <c r="R36" s="30"/>
      <c r="S36" s="30"/>
      <c r="T36" s="106"/>
      <c r="U36" s="30"/>
      <c r="V36" s="385"/>
      <c r="W36" s="174">
        <f>(W30*4)+(W32*9)+(W34*4)</f>
        <v>866.9</v>
      </c>
      <c r="X36" s="185"/>
      <c r="Y36" s="136"/>
      <c r="Z36" s="77"/>
      <c r="AC36" s="113">
        <f>AC35*4/AF35</f>
        <v>0.15964932518168184</v>
      </c>
      <c r="AD36" s="113">
        <f>AD35*9/AF35</f>
        <v>0.2751182373976237</v>
      </c>
      <c r="AE36" s="113">
        <f>AE35*4/AF35</f>
        <v>0.5652324374206944</v>
      </c>
    </row>
    <row r="37" spans="2:32" s="97" customFormat="1" ht="42" x14ac:dyDescent="0.3">
      <c r="B37" s="94">
        <v>3</v>
      </c>
      <c r="C37" s="382"/>
      <c r="D37" s="95" t="str">
        <f>'109年3月菜單'!Q15</f>
        <v>糙米飯</v>
      </c>
      <c r="E37" s="24" t="s">
        <v>85</v>
      </c>
      <c r="F37" s="25" t="s">
        <v>15</v>
      </c>
      <c r="G37" s="95" t="str">
        <f>'109年3月菜單'!Q16</f>
        <v>炫烤雞排</v>
      </c>
      <c r="H37" s="95" t="s">
        <v>114</v>
      </c>
      <c r="I37" s="25" t="s">
        <v>15</v>
      </c>
      <c r="J37" s="95" t="str">
        <f>'109年3月菜單'!Q17</f>
        <v>香酥魚丁(海炸)</v>
      </c>
      <c r="K37" s="95" t="s">
        <v>113</v>
      </c>
      <c r="L37" s="25" t="s">
        <v>15</v>
      </c>
      <c r="M37" s="95" t="str">
        <f>'109年3月菜單'!Q18</f>
        <v>麻婆豆腐(豆)</v>
      </c>
      <c r="N37" s="95" t="s">
        <v>111</v>
      </c>
      <c r="O37" s="25" t="s">
        <v>15</v>
      </c>
      <c r="P37" s="95" t="str">
        <f>'109年3月菜單'!Q19</f>
        <v>深色蔬菜</v>
      </c>
      <c r="Q37" s="24" t="s">
        <v>65</v>
      </c>
      <c r="R37" s="25" t="s">
        <v>15</v>
      </c>
      <c r="S37" s="95" t="str">
        <f>'109年3月菜單'!Q20</f>
        <v>冬菜菜頭湯</v>
      </c>
      <c r="T37" s="95" t="s">
        <v>16</v>
      </c>
      <c r="U37" s="25" t="s">
        <v>15</v>
      </c>
      <c r="V37" s="383"/>
      <c r="W37" s="172" t="s">
        <v>7</v>
      </c>
      <c r="X37" s="173" t="s">
        <v>17</v>
      </c>
      <c r="Y37" s="135">
        <f>AB38</f>
        <v>6.5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 x14ac:dyDescent="0.3">
      <c r="B38" s="98" t="s">
        <v>8</v>
      </c>
      <c r="C38" s="382"/>
      <c r="D38" s="280" t="s">
        <v>89</v>
      </c>
      <c r="E38" s="325"/>
      <c r="F38" s="326">
        <v>90</v>
      </c>
      <c r="G38" s="31" t="s">
        <v>132</v>
      </c>
      <c r="H38" s="31"/>
      <c r="I38" s="31">
        <v>60</v>
      </c>
      <c r="J38" s="31" t="s">
        <v>358</v>
      </c>
      <c r="K38" s="31" t="s">
        <v>359</v>
      </c>
      <c r="L38" s="31">
        <v>30</v>
      </c>
      <c r="M38" s="31" t="s">
        <v>123</v>
      </c>
      <c r="N38" s="30" t="s">
        <v>122</v>
      </c>
      <c r="O38" s="31">
        <v>60</v>
      </c>
      <c r="P38" s="30" t="str">
        <f>P37</f>
        <v>深色蔬菜</v>
      </c>
      <c r="Q38" s="31"/>
      <c r="R38" s="30">
        <v>140</v>
      </c>
      <c r="S38" s="31" t="s">
        <v>90</v>
      </c>
      <c r="T38" s="31"/>
      <c r="U38" s="31">
        <v>20</v>
      </c>
      <c r="V38" s="384"/>
      <c r="W38" s="174">
        <f>AE43</f>
        <v>107.5</v>
      </c>
      <c r="X38" s="175" t="s">
        <v>22</v>
      </c>
      <c r="Y38" s="136">
        <f>AB39</f>
        <v>2.5</v>
      </c>
      <c r="Z38" s="77"/>
      <c r="AA38" s="100" t="s">
        <v>23</v>
      </c>
      <c r="AB38" s="79">
        <v>6.5</v>
      </c>
      <c r="AC38" s="79">
        <f>AB38*2</f>
        <v>13</v>
      </c>
      <c r="AD38" s="79"/>
      <c r="AE38" s="79">
        <f>AB38*15</f>
        <v>97.5</v>
      </c>
      <c r="AF38" s="79">
        <f>AC38*4+AE38*4</f>
        <v>442</v>
      </c>
    </row>
    <row r="39" spans="2:32" ht="27.95" customHeight="1" x14ac:dyDescent="0.3">
      <c r="B39" s="98">
        <v>12</v>
      </c>
      <c r="C39" s="382"/>
      <c r="D39" s="280" t="s">
        <v>159</v>
      </c>
      <c r="E39" s="280"/>
      <c r="F39" s="327">
        <v>30</v>
      </c>
      <c r="G39" s="31"/>
      <c r="H39" s="31"/>
      <c r="I39" s="31"/>
      <c r="J39" s="31"/>
      <c r="K39" s="31"/>
      <c r="L39" s="31"/>
      <c r="M39" s="31" t="s">
        <v>119</v>
      </c>
      <c r="N39" s="31"/>
      <c r="O39" s="31">
        <v>15</v>
      </c>
      <c r="P39" s="30"/>
      <c r="Q39" s="31"/>
      <c r="R39" s="30"/>
      <c r="S39" s="31" t="s">
        <v>225</v>
      </c>
      <c r="T39" s="31"/>
      <c r="U39" s="31">
        <v>10</v>
      </c>
      <c r="V39" s="384"/>
      <c r="W39" s="176" t="s">
        <v>9</v>
      </c>
      <c r="X39" s="177" t="s">
        <v>24</v>
      </c>
      <c r="Y39" s="136">
        <f>AB40</f>
        <v>2</v>
      </c>
      <c r="Z39" s="78"/>
      <c r="AA39" s="103" t="s">
        <v>25</v>
      </c>
      <c r="AB39" s="79">
        <v>2.5</v>
      </c>
      <c r="AC39" s="104">
        <f>AB39*7</f>
        <v>17.5</v>
      </c>
      <c r="AD39" s="79">
        <f>AB39*5</f>
        <v>12.5</v>
      </c>
      <c r="AE39" s="79" t="s">
        <v>26</v>
      </c>
      <c r="AF39" s="105">
        <f>AC39*4+AD39*9</f>
        <v>182.5</v>
      </c>
    </row>
    <row r="40" spans="2:32" ht="27.95" customHeight="1" x14ac:dyDescent="0.3">
      <c r="B40" s="98" t="s">
        <v>10</v>
      </c>
      <c r="C40" s="382"/>
      <c r="D40" s="31"/>
      <c r="E40" s="31"/>
      <c r="F40" s="30"/>
      <c r="G40" s="31"/>
      <c r="H40" s="106"/>
      <c r="I40" s="31"/>
      <c r="J40" s="218"/>
      <c r="K40" s="31"/>
      <c r="L40" s="31"/>
      <c r="M40" s="30"/>
      <c r="N40" s="30"/>
      <c r="O40" s="30"/>
      <c r="P40" s="30"/>
      <c r="Q40" s="31"/>
      <c r="R40" s="30"/>
      <c r="S40" s="31"/>
      <c r="T40" s="31"/>
      <c r="U40" s="31"/>
      <c r="V40" s="384"/>
      <c r="W40" s="174">
        <f>(Y38*5)+(Y40*5)</f>
        <v>27.5</v>
      </c>
      <c r="X40" s="177" t="s">
        <v>27</v>
      </c>
      <c r="Y40" s="136">
        <f>AB41</f>
        <v>3</v>
      </c>
      <c r="Z40" s="77"/>
      <c r="AA40" s="78" t="s">
        <v>28</v>
      </c>
      <c r="AB40" s="79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 x14ac:dyDescent="0.25">
      <c r="B41" s="386" t="s">
        <v>29</v>
      </c>
      <c r="C41" s="382"/>
      <c r="D41" s="31"/>
      <c r="E41" s="31"/>
      <c r="F41" s="30"/>
      <c r="G41" s="31"/>
      <c r="H41" s="106"/>
      <c r="I41" s="31"/>
      <c r="J41" s="31"/>
      <c r="K41" s="106"/>
      <c r="L41" s="31"/>
      <c r="M41" s="30"/>
      <c r="N41" s="30"/>
      <c r="O41" s="30"/>
      <c r="P41" s="30"/>
      <c r="Q41" s="31"/>
      <c r="R41" s="30"/>
      <c r="S41" s="30"/>
      <c r="T41" s="30"/>
      <c r="U41" s="30"/>
      <c r="V41" s="384"/>
      <c r="W41" s="176" t="s">
        <v>11</v>
      </c>
      <c r="X41" s="177" t="s">
        <v>30</v>
      </c>
      <c r="Y41" s="136">
        <f>AB42</f>
        <v>0</v>
      </c>
      <c r="Z41" s="78"/>
      <c r="AA41" s="78" t="s">
        <v>31</v>
      </c>
      <c r="AB41" s="79">
        <v>3</v>
      </c>
      <c r="AC41" s="79"/>
      <c r="AD41" s="79">
        <f>AB41*5</f>
        <v>15</v>
      </c>
      <c r="AE41" s="79" t="s">
        <v>26</v>
      </c>
      <c r="AF41" s="79">
        <f>AD41*9</f>
        <v>135</v>
      </c>
    </row>
    <row r="42" spans="2:32" ht="27.95" customHeight="1" x14ac:dyDescent="0.3">
      <c r="B42" s="386"/>
      <c r="C42" s="382"/>
      <c r="D42" s="31"/>
      <c r="E42" s="106"/>
      <c r="F42" s="30"/>
      <c r="G42" s="128"/>
      <c r="H42" s="106"/>
      <c r="I42" s="30"/>
      <c r="J42" s="30"/>
      <c r="K42" s="106"/>
      <c r="L42" s="30"/>
      <c r="M42" s="28"/>
      <c r="N42" s="29"/>
      <c r="O42" s="28"/>
      <c r="P42" s="30"/>
      <c r="Q42" s="106"/>
      <c r="R42" s="30"/>
      <c r="S42" s="31"/>
      <c r="T42" s="106"/>
      <c r="U42" s="31"/>
      <c r="V42" s="384"/>
      <c r="W42" s="174">
        <f>(Y38*7)+(Y37*2)+(Y39*1)</f>
        <v>32.5</v>
      </c>
      <c r="X42" s="178" t="s">
        <v>39</v>
      </c>
      <c r="Y42" s="136">
        <v>0</v>
      </c>
      <c r="Z42" s="77"/>
      <c r="AA42" s="78" t="s">
        <v>32</v>
      </c>
      <c r="AE42" s="78">
        <f>AB42*15</f>
        <v>0</v>
      </c>
    </row>
    <row r="43" spans="2:32" ht="27.95" customHeight="1" x14ac:dyDescent="0.25">
      <c r="B43" s="108" t="s">
        <v>33</v>
      </c>
      <c r="C43" s="109"/>
      <c r="D43" s="106"/>
      <c r="E43" s="106"/>
      <c r="F43" s="30"/>
      <c r="G43" s="30"/>
      <c r="H43" s="106"/>
      <c r="I43" s="30"/>
      <c r="J43" s="31"/>
      <c r="K43" s="106"/>
      <c r="L43" s="30"/>
      <c r="M43" s="31"/>
      <c r="N43" s="106"/>
      <c r="O43" s="30"/>
      <c r="P43" s="30"/>
      <c r="Q43" s="106"/>
      <c r="R43" s="30"/>
      <c r="S43" s="204"/>
      <c r="T43" s="106"/>
      <c r="U43" s="31"/>
      <c r="V43" s="384"/>
      <c r="W43" s="176" t="s">
        <v>12</v>
      </c>
      <c r="X43" s="179"/>
      <c r="Y43" s="136"/>
      <c r="Z43" s="78"/>
      <c r="AC43" s="78">
        <f>SUM(AC38:AC42)</f>
        <v>32.5</v>
      </c>
      <c r="AD43" s="78">
        <f>SUM(AD38:AD42)</f>
        <v>27.5</v>
      </c>
      <c r="AE43" s="78">
        <f>SUM(AE38:AE42)</f>
        <v>107.5</v>
      </c>
      <c r="AF43" s="78">
        <f>AC43*4+AD43*9+AE43*4</f>
        <v>807.5</v>
      </c>
    </row>
    <row r="44" spans="2:32" ht="27.95" customHeight="1" thickBot="1" x14ac:dyDescent="0.35">
      <c r="B44" s="138"/>
      <c r="C44" s="112"/>
      <c r="D44" s="139"/>
      <c r="E44" s="139"/>
      <c r="F44" s="140"/>
      <c r="G44" s="140"/>
      <c r="H44" s="139"/>
      <c r="I44" s="140"/>
      <c r="J44" s="140"/>
      <c r="K44" s="139"/>
      <c r="L44" s="140"/>
      <c r="M44" s="201"/>
      <c r="N44" s="139"/>
      <c r="O44" s="140"/>
      <c r="P44" s="140"/>
      <c r="Q44" s="139"/>
      <c r="R44" s="140"/>
      <c r="S44" s="140"/>
      <c r="T44" s="139"/>
      <c r="U44" s="140"/>
      <c r="V44" s="385"/>
      <c r="W44" s="174">
        <f>(W38*4)+(W40*9)+(W42*4)</f>
        <v>807.5</v>
      </c>
      <c r="X44" s="185"/>
      <c r="Y44" s="142"/>
      <c r="Z44" s="77"/>
      <c r="AC44" s="113">
        <f>AC43*4/AF43</f>
        <v>0.1609907120743034</v>
      </c>
      <c r="AD44" s="113">
        <f>AD43*9/AF43</f>
        <v>0.30650154798761609</v>
      </c>
      <c r="AE44" s="113">
        <f>AE43*4/AF43</f>
        <v>0.53250773993808054</v>
      </c>
    </row>
    <row r="45" spans="2:32" s="146" customFormat="1" ht="21.75" customHeight="1" x14ac:dyDescent="0.25">
      <c r="B45" s="143"/>
      <c r="C45" s="78"/>
      <c r="D45" s="101"/>
      <c r="E45" s="144"/>
      <c r="F45" s="101"/>
      <c r="G45" s="101"/>
      <c r="H45" s="144"/>
      <c r="I45" s="101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145"/>
      <c r="AA45" s="127"/>
      <c r="AB45" s="121"/>
      <c r="AC45" s="127"/>
      <c r="AD45" s="127"/>
      <c r="AE45" s="127"/>
      <c r="AF45" s="127"/>
    </row>
    <row r="46" spans="2:32" x14ac:dyDescent="0.25">
      <c r="B46" s="121"/>
      <c r="C46" s="146"/>
      <c r="D46" s="392"/>
      <c r="E46" s="392"/>
      <c r="F46" s="393"/>
      <c r="G46" s="393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 x14ac:dyDescent="0.25">
      <c r="Y47" s="151"/>
    </row>
    <row r="48" spans="2:32" x14ac:dyDescent="0.25">
      <c r="Y48" s="151"/>
    </row>
    <row r="49" spans="12:32" x14ac:dyDescent="0.25">
      <c r="Y49" s="151"/>
    </row>
    <row r="50" spans="12:32" x14ac:dyDescent="0.25">
      <c r="Y50" s="151"/>
    </row>
    <row r="51" spans="12:32" x14ac:dyDescent="0.25">
      <c r="L51" s="144"/>
      <c r="N51" s="101"/>
      <c r="O51" s="144"/>
      <c r="Q51" s="152"/>
      <c r="R51" s="149"/>
      <c r="S51" s="150"/>
      <c r="T51" s="151"/>
      <c r="V51" s="78"/>
      <c r="W51" s="79"/>
      <c r="X51" s="78"/>
      <c r="Y51" s="78"/>
      <c r="Z51" s="78"/>
      <c r="AB51" s="101"/>
      <c r="AC51" s="101"/>
      <c r="AD51" s="101"/>
      <c r="AE51" s="101"/>
      <c r="AF51" s="101"/>
    </row>
    <row r="52" spans="12:32" x14ac:dyDescent="0.25">
      <c r="L52" s="144"/>
      <c r="N52" s="101"/>
      <c r="O52" s="144"/>
      <c r="Q52" s="152"/>
      <c r="R52" s="149"/>
      <c r="S52" s="150"/>
      <c r="T52" s="151"/>
      <c r="V52" s="78"/>
      <c r="W52" s="79"/>
      <c r="X52" s="78"/>
      <c r="Y52" s="78"/>
      <c r="Z52" s="78"/>
      <c r="AB52" s="101"/>
      <c r="AC52" s="101"/>
      <c r="AD52" s="101"/>
      <c r="AE52" s="101"/>
      <c r="AF52" s="101"/>
    </row>
    <row r="53" spans="12:32" x14ac:dyDescent="0.25">
      <c r="L53" s="144"/>
      <c r="N53" s="101"/>
      <c r="O53" s="144"/>
      <c r="Q53" s="152"/>
      <c r="R53" s="149"/>
      <c r="S53" s="150"/>
      <c r="T53" s="153"/>
      <c r="V53" s="78"/>
      <c r="W53" s="79"/>
      <c r="X53" s="78"/>
      <c r="Y53" s="78"/>
      <c r="Z53" s="78"/>
      <c r="AB53" s="101"/>
      <c r="AC53" s="101"/>
      <c r="AD53" s="101"/>
      <c r="AE53" s="101"/>
      <c r="AF53" s="101"/>
    </row>
    <row r="54" spans="12:32" x14ac:dyDescent="0.25">
      <c r="L54" s="144"/>
      <c r="N54" s="101"/>
      <c r="O54" s="144"/>
      <c r="Q54" s="152"/>
      <c r="R54" s="149"/>
      <c r="S54" s="150"/>
      <c r="T54" s="153"/>
      <c r="V54" s="78"/>
      <c r="W54" s="79"/>
      <c r="X54" s="78"/>
      <c r="Y54" s="78"/>
      <c r="Z54" s="78"/>
      <c r="AB54" s="101"/>
      <c r="AC54" s="101"/>
      <c r="AD54" s="101"/>
      <c r="AE54" s="101"/>
      <c r="AF54" s="101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view="pageBreakPreview" topLeftCell="A26" zoomScale="60" zoomScaleNormal="55" workbookViewId="0">
      <selection activeCell="J11" sqref="J11"/>
    </sheetView>
  </sheetViews>
  <sheetFormatPr defaultColWidth="9" defaultRowHeight="20.25" x14ac:dyDescent="0.25"/>
  <cols>
    <col min="1" max="1" width="1.875" style="101" customWidth="1"/>
    <col min="2" max="2" width="4.875" style="143" customWidth="1"/>
    <col min="3" max="3" width="0" style="101" hidden="1" customWidth="1"/>
    <col min="4" max="4" width="17.125" style="101" customWidth="1"/>
    <col min="5" max="5" width="7.125" style="144" customWidth="1"/>
    <col min="6" max="6" width="9.625" style="101" customWidth="1"/>
    <col min="7" max="7" width="18.625" style="101" customWidth="1"/>
    <col min="8" max="8" width="5.625" style="144" customWidth="1"/>
    <col min="9" max="9" width="9.625" style="101" customWidth="1"/>
    <col min="10" max="10" width="18.625" style="101" customWidth="1"/>
    <col min="11" max="11" width="5.625" style="144" customWidth="1"/>
    <col min="12" max="12" width="9.625" style="101" customWidth="1"/>
    <col min="13" max="13" width="18.625" style="101" customWidth="1"/>
    <col min="14" max="14" width="5.625" style="144" customWidth="1"/>
    <col min="15" max="15" width="9.625" style="101" customWidth="1"/>
    <col min="16" max="16" width="18.625" style="101" customWidth="1"/>
    <col min="17" max="17" width="5.625" style="144" customWidth="1"/>
    <col min="18" max="18" width="9.625" style="101" customWidth="1"/>
    <col min="19" max="19" width="18.625" style="101" customWidth="1"/>
    <col min="20" max="20" width="5.625" style="144" customWidth="1"/>
    <col min="21" max="21" width="9.62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" style="78" customWidth="1"/>
    <col min="28" max="28" width="5.5" style="79" customWidth="1"/>
    <col min="29" max="29" width="7.75" style="78" customWidth="1"/>
    <col min="30" max="30" width="8" style="78" customWidth="1"/>
    <col min="31" max="31" width="7.875" style="78" customWidth="1"/>
    <col min="32" max="32" width="7.5" style="78" customWidth="1"/>
    <col min="33" max="34" width="9" style="101" customWidth="1"/>
    <col min="35" max="16384" width="9" style="101"/>
  </cols>
  <sheetData>
    <row r="1" spans="2:32" s="65" customFormat="1" ht="38.25" x14ac:dyDescent="0.55000000000000004">
      <c r="B1" s="387" t="s">
        <v>377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64"/>
      <c r="AB1" s="66"/>
    </row>
    <row r="2" spans="2:32" s="65" customFormat="1" ht="13.5" customHeight="1" x14ac:dyDescent="0.45">
      <c r="B2" s="388"/>
      <c r="C2" s="389"/>
      <c r="D2" s="389"/>
      <c r="E2" s="389"/>
      <c r="F2" s="389"/>
      <c r="G2" s="389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 x14ac:dyDescent="0.45">
      <c r="B3" s="156" t="s">
        <v>40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157.5" x14ac:dyDescent="0.25">
      <c r="B4" s="80" t="s">
        <v>0</v>
      </c>
      <c r="C4" s="81" t="s">
        <v>1</v>
      </c>
      <c r="D4" s="82" t="s">
        <v>2</v>
      </c>
      <c r="E4" s="83" t="s">
        <v>38</v>
      </c>
      <c r="F4" s="82"/>
      <c r="G4" s="82" t="s">
        <v>3</v>
      </c>
      <c r="H4" s="83" t="s">
        <v>38</v>
      </c>
      <c r="I4" s="82"/>
      <c r="J4" s="82" t="s">
        <v>4</v>
      </c>
      <c r="K4" s="83" t="s">
        <v>38</v>
      </c>
      <c r="L4" s="84"/>
      <c r="M4" s="82" t="s">
        <v>4</v>
      </c>
      <c r="N4" s="83" t="s">
        <v>38</v>
      </c>
      <c r="O4" s="82"/>
      <c r="P4" s="82" t="s">
        <v>4</v>
      </c>
      <c r="Q4" s="83" t="s">
        <v>38</v>
      </c>
      <c r="R4" s="82"/>
      <c r="S4" s="85" t="s">
        <v>5</v>
      </c>
      <c r="T4" s="83" t="s">
        <v>38</v>
      </c>
      <c r="U4" s="82"/>
      <c r="V4" s="158" t="s">
        <v>45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65.099999999999994" customHeight="1" x14ac:dyDescent="0.3">
      <c r="B5" s="94">
        <v>3</v>
      </c>
      <c r="C5" s="382"/>
      <c r="D5" s="95" t="str">
        <f>'109年3月菜單'!A25</f>
        <v>白米飯</v>
      </c>
      <c r="E5" s="24" t="s">
        <v>76</v>
      </c>
      <c r="F5" s="25" t="s">
        <v>15</v>
      </c>
      <c r="G5" s="95" t="str">
        <f>'109年3月菜單'!A26</f>
        <v>糖汁排骨</v>
      </c>
      <c r="H5" s="95" t="s">
        <v>111</v>
      </c>
      <c r="I5" s="25" t="s">
        <v>15</v>
      </c>
      <c r="J5" s="95" t="str">
        <f>'109年3月菜單'!A27</f>
        <v>茶碗蒸</v>
      </c>
      <c r="K5" s="95" t="s">
        <v>76</v>
      </c>
      <c r="L5" s="25" t="s">
        <v>56</v>
      </c>
      <c r="M5" s="95" t="str">
        <f>'109年3月菜單'!A28</f>
        <v>干貝醬椰菜</v>
      </c>
      <c r="N5" s="95" t="s">
        <v>111</v>
      </c>
      <c r="O5" s="25" t="s">
        <v>15</v>
      </c>
      <c r="P5" s="95" t="str">
        <f>'109年3月菜單'!A29</f>
        <v>淺色蔬菜</v>
      </c>
      <c r="Q5" s="24" t="s">
        <v>42</v>
      </c>
      <c r="R5" s="25" t="s">
        <v>46</v>
      </c>
      <c r="S5" s="95" t="str">
        <f>'109年3月菜單'!A30</f>
        <v>鮮菇香筍湯</v>
      </c>
      <c r="T5" s="95" t="s">
        <v>16</v>
      </c>
      <c r="U5" s="25" t="s">
        <v>15</v>
      </c>
      <c r="V5" s="383"/>
      <c r="W5" s="172" t="s">
        <v>7</v>
      </c>
      <c r="X5" s="96" t="s">
        <v>17</v>
      </c>
      <c r="Y5" s="181">
        <f>AB6</f>
        <v>6.5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 x14ac:dyDescent="0.3">
      <c r="B6" s="98" t="s">
        <v>8</v>
      </c>
      <c r="C6" s="382"/>
      <c r="D6" s="31" t="s">
        <v>89</v>
      </c>
      <c r="E6" s="28"/>
      <c r="F6" s="29">
        <v>110</v>
      </c>
      <c r="G6" s="267" t="s">
        <v>397</v>
      </c>
      <c r="H6" s="271"/>
      <c r="I6" s="267">
        <v>60</v>
      </c>
      <c r="J6" s="267" t="s">
        <v>276</v>
      </c>
      <c r="K6" s="266"/>
      <c r="L6" s="267">
        <v>40</v>
      </c>
      <c r="M6" s="266" t="s">
        <v>155</v>
      </c>
      <c r="N6" s="267"/>
      <c r="O6" s="266">
        <v>50</v>
      </c>
      <c r="P6" s="30" t="str">
        <f>P5</f>
        <v>淺色蔬菜</v>
      </c>
      <c r="Q6" s="31"/>
      <c r="R6" s="30">
        <v>120</v>
      </c>
      <c r="S6" s="30" t="s">
        <v>151</v>
      </c>
      <c r="T6" s="31"/>
      <c r="U6" s="29">
        <v>20</v>
      </c>
      <c r="V6" s="384"/>
      <c r="W6" s="174">
        <f>AE11</f>
        <v>108.5</v>
      </c>
      <c r="X6" s="99" t="s">
        <v>22</v>
      </c>
      <c r="Y6" s="182">
        <f>AB7</f>
        <v>2.8</v>
      </c>
      <c r="Z6" s="77"/>
      <c r="AA6" s="100" t="s">
        <v>23</v>
      </c>
      <c r="AB6" s="224">
        <v>6.5</v>
      </c>
      <c r="AC6" s="79">
        <f>AB6*2</f>
        <v>13</v>
      </c>
      <c r="AD6" s="79"/>
      <c r="AE6" s="79">
        <f>AB6*15</f>
        <v>97.5</v>
      </c>
      <c r="AF6" s="79">
        <f>AC6*4+AE6*4</f>
        <v>442</v>
      </c>
    </row>
    <row r="7" spans="2:32" ht="27.95" customHeight="1" x14ac:dyDescent="0.3">
      <c r="B7" s="98">
        <v>15</v>
      </c>
      <c r="C7" s="382"/>
      <c r="D7" s="30"/>
      <c r="E7" s="31"/>
      <c r="F7" s="30"/>
      <c r="G7" s="267"/>
      <c r="H7" s="271"/>
      <c r="I7" s="267"/>
      <c r="J7" s="267"/>
      <c r="K7" s="271"/>
      <c r="L7" s="267"/>
      <c r="M7" s="266" t="s">
        <v>92</v>
      </c>
      <c r="N7" s="267"/>
      <c r="O7" s="266">
        <v>5</v>
      </c>
      <c r="P7" s="30"/>
      <c r="Q7" s="31"/>
      <c r="R7" s="30"/>
      <c r="S7" s="31" t="s">
        <v>136</v>
      </c>
      <c r="T7" s="31"/>
      <c r="U7" s="29">
        <v>5</v>
      </c>
      <c r="V7" s="384"/>
      <c r="W7" s="176" t="s">
        <v>9</v>
      </c>
      <c r="X7" s="102" t="s">
        <v>24</v>
      </c>
      <c r="Y7" s="182">
        <f>AB8</f>
        <v>2.2000000000000002</v>
      </c>
      <c r="Z7" s="78"/>
      <c r="AA7" s="103" t="s">
        <v>25</v>
      </c>
      <c r="AB7" s="224">
        <v>2.8</v>
      </c>
      <c r="AC7" s="104">
        <f>AB7*7</f>
        <v>19.599999999999998</v>
      </c>
      <c r="AD7" s="79">
        <f>AB7*5</f>
        <v>14</v>
      </c>
      <c r="AE7" s="79" t="s">
        <v>26</v>
      </c>
      <c r="AF7" s="105">
        <f>AC7*4+AD7*9</f>
        <v>204.39999999999998</v>
      </c>
    </row>
    <row r="8" spans="2:32" ht="27.95" customHeight="1" x14ac:dyDescent="0.3">
      <c r="B8" s="98" t="s">
        <v>10</v>
      </c>
      <c r="C8" s="382"/>
      <c r="D8" s="30"/>
      <c r="E8" s="31"/>
      <c r="F8" s="30"/>
      <c r="G8" s="267"/>
      <c r="H8" s="233"/>
      <c r="I8" s="266"/>
      <c r="J8" s="267"/>
      <c r="K8" s="231"/>
      <c r="L8" s="267"/>
      <c r="M8" s="266" t="s">
        <v>156</v>
      </c>
      <c r="N8" s="232"/>
      <c r="O8" s="266" t="s">
        <v>93</v>
      </c>
      <c r="P8" s="30"/>
      <c r="Q8" s="106"/>
      <c r="R8" s="30"/>
      <c r="S8" s="31"/>
      <c r="T8" s="31"/>
      <c r="U8" s="30"/>
      <c r="V8" s="384"/>
      <c r="W8" s="174">
        <f>AD11</f>
        <v>26.5</v>
      </c>
      <c r="X8" s="102" t="s">
        <v>27</v>
      </c>
      <c r="Y8" s="182">
        <f>AB9</f>
        <v>2.5</v>
      </c>
      <c r="Z8" s="77"/>
      <c r="AA8" s="78" t="s">
        <v>28</v>
      </c>
      <c r="AB8" s="224">
        <v>2.2000000000000002</v>
      </c>
      <c r="AC8" s="79">
        <f>AB8*1</f>
        <v>2.2000000000000002</v>
      </c>
      <c r="AD8" s="79" t="s">
        <v>26</v>
      </c>
      <c r="AE8" s="79">
        <f>AB8*5</f>
        <v>11</v>
      </c>
      <c r="AF8" s="79">
        <f>AC8*4+AE8*4</f>
        <v>52.8</v>
      </c>
    </row>
    <row r="9" spans="2:32" ht="27.95" customHeight="1" x14ac:dyDescent="0.25">
      <c r="B9" s="386" t="s">
        <v>78</v>
      </c>
      <c r="C9" s="382"/>
      <c r="D9" s="31"/>
      <c r="E9" s="31"/>
      <c r="F9" s="31"/>
      <c r="G9" s="267"/>
      <c r="H9" s="233"/>
      <c r="I9" s="266"/>
      <c r="J9" s="267"/>
      <c r="K9" s="267"/>
      <c r="L9" s="267"/>
      <c r="M9" s="266"/>
      <c r="N9" s="232"/>
      <c r="O9" s="266"/>
      <c r="P9" s="30"/>
      <c r="Q9" s="106"/>
      <c r="R9" s="30"/>
      <c r="S9" s="31"/>
      <c r="T9" s="31"/>
      <c r="U9" s="30"/>
      <c r="V9" s="384"/>
      <c r="W9" s="176" t="s">
        <v>11</v>
      </c>
      <c r="X9" s="102" t="s">
        <v>30</v>
      </c>
      <c r="Y9" s="182">
        <f>AB10</f>
        <v>0</v>
      </c>
      <c r="Z9" s="78"/>
      <c r="AA9" s="78" t="s">
        <v>31</v>
      </c>
      <c r="AB9" s="224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386"/>
      <c r="C10" s="382"/>
      <c r="D10" s="31"/>
      <c r="E10" s="31"/>
      <c r="F10" s="31"/>
      <c r="G10" s="30"/>
      <c r="H10" s="106"/>
      <c r="I10" s="30"/>
      <c r="J10" s="221"/>
      <c r="K10" s="221"/>
      <c r="L10" s="221"/>
      <c r="M10" s="29"/>
      <c r="N10" s="36"/>
      <c r="O10" s="29"/>
      <c r="P10" s="30"/>
      <c r="Q10" s="106"/>
      <c r="R10" s="30"/>
      <c r="S10" s="31"/>
      <c r="T10" s="31"/>
      <c r="U10" s="30"/>
      <c r="V10" s="384"/>
      <c r="W10" s="174">
        <f>AC11</f>
        <v>34.799999999999997</v>
      </c>
      <c r="X10" s="155" t="s">
        <v>39</v>
      </c>
      <c r="Y10" s="182">
        <v>0</v>
      </c>
      <c r="Z10" s="77"/>
      <c r="AA10" s="78" t="s">
        <v>32</v>
      </c>
      <c r="AE10" s="78">
        <f>AB10*15</f>
        <v>0</v>
      </c>
    </row>
    <row r="11" spans="2:32" ht="27.95" customHeight="1" x14ac:dyDescent="0.25">
      <c r="B11" s="108" t="s">
        <v>33</v>
      </c>
      <c r="C11" s="109"/>
      <c r="D11" s="31"/>
      <c r="E11" s="106"/>
      <c r="F11" s="31"/>
      <c r="G11" s="30"/>
      <c r="H11" s="106"/>
      <c r="I11" s="30"/>
      <c r="J11" s="30"/>
      <c r="K11" s="106"/>
      <c r="L11" s="30"/>
      <c r="M11" s="29"/>
      <c r="N11" s="36"/>
      <c r="O11" s="29"/>
      <c r="P11" s="30"/>
      <c r="Q11" s="106"/>
      <c r="R11" s="30"/>
      <c r="S11" s="30"/>
      <c r="T11" s="106"/>
      <c r="U11" s="30"/>
      <c r="V11" s="384"/>
      <c r="W11" s="176" t="s">
        <v>12</v>
      </c>
      <c r="X11" s="110"/>
      <c r="Y11" s="182"/>
      <c r="Z11" s="78"/>
      <c r="AC11" s="78">
        <f>SUM(AC6:AC10)</f>
        <v>34.799999999999997</v>
      </c>
      <c r="AD11" s="78">
        <f>SUM(AD6:AD10)</f>
        <v>26.5</v>
      </c>
      <c r="AE11" s="78">
        <f>SUM(AE6:AE10)</f>
        <v>108.5</v>
      </c>
      <c r="AF11" s="78">
        <f>AC11*4+AD11*9+AE11*4</f>
        <v>811.7</v>
      </c>
    </row>
    <row r="12" spans="2:32" ht="27.95" customHeight="1" x14ac:dyDescent="0.3">
      <c r="B12" s="111"/>
      <c r="C12" s="112"/>
      <c r="D12" s="106"/>
      <c r="E12" s="106"/>
      <c r="F12" s="30"/>
      <c r="G12" s="30"/>
      <c r="H12" s="106"/>
      <c r="I12" s="30"/>
      <c r="J12" s="30"/>
      <c r="K12" s="106"/>
      <c r="L12" s="30"/>
      <c r="M12" s="29"/>
      <c r="N12" s="36"/>
      <c r="O12" s="29"/>
      <c r="P12" s="30"/>
      <c r="Q12" s="106"/>
      <c r="R12" s="30"/>
      <c r="S12" s="30"/>
      <c r="T12" s="106"/>
      <c r="U12" s="30"/>
      <c r="V12" s="385"/>
      <c r="W12" s="174">
        <f>(W6*4)+(W8*9)+(W10*4)</f>
        <v>811.7</v>
      </c>
      <c r="X12" s="117"/>
      <c r="Y12" s="182"/>
      <c r="Z12" s="77"/>
      <c r="AC12" s="113">
        <f>AC11*4/AF11</f>
        <v>0.17149193051620054</v>
      </c>
      <c r="AD12" s="113">
        <f>AD11*9/AF11</f>
        <v>0.29382776888012813</v>
      </c>
      <c r="AE12" s="113">
        <f>AE11*4/AF11</f>
        <v>0.53468030060367133</v>
      </c>
    </row>
    <row r="13" spans="2:32" s="97" customFormat="1" ht="42" x14ac:dyDescent="0.3">
      <c r="B13" s="94">
        <v>3</v>
      </c>
      <c r="C13" s="382"/>
      <c r="D13" s="95" t="str">
        <f>'109年3月菜單'!E25</f>
        <v>白米飯</v>
      </c>
      <c r="E13" s="24" t="s">
        <v>76</v>
      </c>
      <c r="F13" s="25" t="s">
        <v>15</v>
      </c>
      <c r="G13" s="95" t="str">
        <f>'109年3月菜單'!E26</f>
        <v>炫烤雞腿排</v>
      </c>
      <c r="H13" s="95" t="s">
        <v>106</v>
      </c>
      <c r="I13" s="25" t="s">
        <v>15</v>
      </c>
      <c r="J13" s="95" t="str">
        <f>'109年3月菜單'!E27</f>
        <v>鮮筍滷肉</v>
      </c>
      <c r="K13" s="95" t="s">
        <v>112</v>
      </c>
      <c r="L13" s="25" t="s">
        <v>15</v>
      </c>
      <c r="M13" s="95" t="str">
        <f>'109年3月菜單'!E28</f>
        <v>白醬玉米</v>
      </c>
      <c r="N13" s="95" t="s">
        <v>105</v>
      </c>
      <c r="O13" s="25" t="s">
        <v>15</v>
      </c>
      <c r="P13" s="95" t="str">
        <f>'109年3月菜單'!E29</f>
        <v>深色蔬菜</v>
      </c>
      <c r="Q13" s="24" t="s">
        <v>42</v>
      </c>
      <c r="R13" s="25" t="s">
        <v>15</v>
      </c>
      <c r="S13" s="95" t="str">
        <f>'109年3月菜單'!E30</f>
        <v>紫菜玉米湯</v>
      </c>
      <c r="T13" s="95" t="s">
        <v>16</v>
      </c>
      <c r="U13" s="25" t="s">
        <v>15</v>
      </c>
      <c r="V13" s="383"/>
      <c r="W13" s="172" t="s">
        <v>7</v>
      </c>
      <c r="X13" s="96" t="s">
        <v>47</v>
      </c>
      <c r="Y13" s="181">
        <f>AB14</f>
        <v>6.5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 x14ac:dyDescent="0.3">
      <c r="B14" s="98" t="s">
        <v>8</v>
      </c>
      <c r="C14" s="382"/>
      <c r="D14" s="268" t="s">
        <v>89</v>
      </c>
      <c r="E14" s="265"/>
      <c r="F14" s="266">
        <v>110</v>
      </c>
      <c r="G14" s="267" t="s">
        <v>308</v>
      </c>
      <c r="H14" s="267"/>
      <c r="I14" s="267">
        <v>60</v>
      </c>
      <c r="J14" s="267" t="s">
        <v>275</v>
      </c>
      <c r="K14" s="267"/>
      <c r="L14" s="267">
        <v>45</v>
      </c>
      <c r="M14" s="266" t="s">
        <v>289</v>
      </c>
      <c r="N14" s="267"/>
      <c r="O14" s="266">
        <v>40</v>
      </c>
      <c r="P14" s="30" t="str">
        <f>P13</f>
        <v>深色蔬菜</v>
      </c>
      <c r="Q14" s="31"/>
      <c r="R14" s="30">
        <v>120</v>
      </c>
      <c r="S14" s="137" t="s">
        <v>226</v>
      </c>
      <c r="T14" s="31"/>
      <c r="U14" s="29">
        <v>10</v>
      </c>
      <c r="V14" s="384"/>
      <c r="W14" s="174">
        <f>AE19</f>
        <v>107.5</v>
      </c>
      <c r="X14" s="99" t="s">
        <v>48</v>
      </c>
      <c r="Y14" s="182">
        <f>AB15</f>
        <v>2.8</v>
      </c>
      <c r="Z14" s="77"/>
      <c r="AA14" s="100" t="s">
        <v>23</v>
      </c>
      <c r="AB14" s="224">
        <v>6.5</v>
      </c>
      <c r="AC14" s="79">
        <f>AB14*2</f>
        <v>13</v>
      </c>
      <c r="AD14" s="79"/>
      <c r="AE14" s="79">
        <f>AB14*15</f>
        <v>97.5</v>
      </c>
      <c r="AF14" s="79">
        <f>AC14*4+AE14*4</f>
        <v>442</v>
      </c>
    </row>
    <row r="15" spans="2:32" ht="27.95" customHeight="1" x14ac:dyDescent="0.3">
      <c r="B15" s="98">
        <v>16</v>
      </c>
      <c r="C15" s="382"/>
      <c r="D15" s="268"/>
      <c r="E15" s="270"/>
      <c r="F15" s="267"/>
      <c r="G15" s="267"/>
      <c r="H15" s="267"/>
      <c r="I15" s="267"/>
      <c r="J15" s="267" t="s">
        <v>151</v>
      </c>
      <c r="K15" s="266"/>
      <c r="L15" s="267">
        <v>20</v>
      </c>
      <c r="M15" s="266" t="s">
        <v>291</v>
      </c>
      <c r="N15" s="267"/>
      <c r="O15" s="266">
        <v>30</v>
      </c>
      <c r="P15" s="30"/>
      <c r="Q15" s="30"/>
      <c r="R15" s="30"/>
      <c r="S15" s="31" t="s">
        <v>218</v>
      </c>
      <c r="T15" s="31"/>
      <c r="U15" s="29">
        <v>5</v>
      </c>
      <c r="V15" s="384"/>
      <c r="W15" s="176" t="s">
        <v>9</v>
      </c>
      <c r="X15" s="102" t="s">
        <v>49</v>
      </c>
      <c r="Y15" s="182">
        <f>AB16</f>
        <v>2</v>
      </c>
      <c r="Z15" s="78"/>
      <c r="AA15" s="103" t="s">
        <v>25</v>
      </c>
      <c r="AB15" s="224">
        <v>2.8</v>
      </c>
      <c r="AC15" s="104">
        <f>AB15*7</f>
        <v>19.599999999999998</v>
      </c>
      <c r="AD15" s="79">
        <f>AB15*5</f>
        <v>14</v>
      </c>
      <c r="AE15" s="79" t="s">
        <v>26</v>
      </c>
      <c r="AF15" s="105">
        <f>AC15*4+AD15*9</f>
        <v>204.39999999999998</v>
      </c>
    </row>
    <row r="16" spans="2:32" ht="27.95" customHeight="1" x14ac:dyDescent="0.3">
      <c r="B16" s="98" t="s">
        <v>10</v>
      </c>
      <c r="C16" s="382"/>
      <c r="D16" s="106"/>
      <c r="E16" s="106"/>
      <c r="F16" s="30"/>
      <c r="G16" s="267"/>
      <c r="H16" s="267"/>
      <c r="I16" s="267"/>
      <c r="J16" s="267" t="s">
        <v>290</v>
      </c>
      <c r="K16" s="233"/>
      <c r="L16" s="267">
        <v>5</v>
      </c>
      <c r="M16" s="266" t="s">
        <v>290</v>
      </c>
      <c r="N16" s="232"/>
      <c r="O16" s="266">
        <v>15</v>
      </c>
      <c r="P16" s="30"/>
      <c r="Q16" s="106"/>
      <c r="R16" s="30"/>
      <c r="S16" s="31"/>
      <c r="T16" s="106"/>
      <c r="U16" s="30"/>
      <c r="V16" s="384"/>
      <c r="W16" s="174">
        <v>23</v>
      </c>
      <c r="X16" s="102" t="s">
        <v>50</v>
      </c>
      <c r="Y16" s="182">
        <f>AB17</f>
        <v>2.5</v>
      </c>
      <c r="Z16" s="77"/>
      <c r="AA16" s="78" t="s">
        <v>28</v>
      </c>
      <c r="AB16" s="224">
        <v>2</v>
      </c>
      <c r="AC16" s="79">
        <f>AB16*1</f>
        <v>2</v>
      </c>
      <c r="AD16" s="79" t="s">
        <v>26</v>
      </c>
      <c r="AE16" s="79">
        <f>AB16*5</f>
        <v>10</v>
      </c>
      <c r="AF16" s="79">
        <f>AC16*4+AE16*4</f>
        <v>48</v>
      </c>
    </row>
    <row r="17" spans="2:34" ht="27.95" customHeight="1" x14ac:dyDescent="0.25">
      <c r="B17" s="386" t="s">
        <v>35</v>
      </c>
      <c r="C17" s="382"/>
      <c r="D17" s="106"/>
      <c r="E17" s="106"/>
      <c r="F17" s="30"/>
      <c r="G17" s="267"/>
      <c r="H17" s="267"/>
      <c r="I17" s="267"/>
      <c r="J17" s="267"/>
      <c r="K17" s="233"/>
      <c r="L17" s="267"/>
      <c r="M17" s="266" t="s">
        <v>330</v>
      </c>
      <c r="N17" s="232"/>
      <c r="O17" s="266" t="s">
        <v>331</v>
      </c>
      <c r="P17" s="30"/>
      <c r="Q17" s="106"/>
      <c r="R17" s="30"/>
      <c r="S17" s="31"/>
      <c r="T17" s="161"/>
      <c r="U17" s="30"/>
      <c r="V17" s="384"/>
      <c r="W17" s="176" t="s">
        <v>11</v>
      </c>
      <c r="X17" s="102" t="s">
        <v>51</v>
      </c>
      <c r="Y17" s="182">
        <f>AB18</f>
        <v>0</v>
      </c>
      <c r="Z17" s="78"/>
      <c r="AA17" s="78" t="s">
        <v>31</v>
      </c>
      <c r="AB17" s="224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4" ht="27.95" customHeight="1" x14ac:dyDescent="0.3">
      <c r="B18" s="386"/>
      <c r="C18" s="382"/>
      <c r="D18" s="106"/>
      <c r="E18" s="106"/>
      <c r="F18" s="30"/>
      <c r="G18" s="31"/>
      <c r="H18" s="106"/>
      <c r="I18" s="30"/>
      <c r="J18" s="30"/>
      <c r="K18" s="106"/>
      <c r="L18" s="30"/>
      <c r="M18" s="31"/>
      <c r="N18" s="106"/>
      <c r="O18" s="31"/>
      <c r="P18" s="30"/>
      <c r="Q18" s="106"/>
      <c r="R18" s="30"/>
      <c r="S18" s="31"/>
      <c r="T18" s="30"/>
      <c r="U18" s="30"/>
      <c r="V18" s="384"/>
      <c r="W18" s="174">
        <f>AC19</f>
        <v>34.599999999999994</v>
      </c>
      <c r="X18" s="155" t="s">
        <v>52</v>
      </c>
      <c r="Y18" s="182">
        <v>0</v>
      </c>
      <c r="Z18" s="77"/>
      <c r="AA18" s="78" t="s">
        <v>32</v>
      </c>
      <c r="AE18" s="78">
        <f>AB18*15</f>
        <v>0</v>
      </c>
    </row>
    <row r="19" spans="2:34" ht="27.95" customHeight="1" x14ac:dyDescent="0.25">
      <c r="B19" s="108" t="s">
        <v>33</v>
      </c>
      <c r="C19" s="109"/>
      <c r="D19" s="106"/>
      <c r="E19" s="106"/>
      <c r="F19" s="30"/>
      <c r="G19" s="31"/>
      <c r="H19" s="106"/>
      <c r="I19" s="30"/>
      <c r="J19" s="30"/>
      <c r="K19" s="106"/>
      <c r="L19" s="30"/>
      <c r="M19" s="30"/>
      <c r="N19" s="106"/>
      <c r="O19" s="30"/>
      <c r="P19" s="30"/>
      <c r="Q19" s="106"/>
      <c r="R19" s="30"/>
      <c r="S19" s="31"/>
      <c r="T19" s="154"/>
      <c r="U19" s="154"/>
      <c r="V19" s="384"/>
      <c r="W19" s="176" t="s">
        <v>12</v>
      </c>
      <c r="X19" s="110"/>
      <c r="Y19" s="182"/>
      <c r="Z19" s="78"/>
      <c r="AC19" s="78">
        <f>SUM(AC14:AC18)</f>
        <v>34.599999999999994</v>
      </c>
      <c r="AD19" s="78">
        <f>SUM(AD14:AD18)</f>
        <v>26.5</v>
      </c>
      <c r="AE19" s="78">
        <f>SUM(AE14:AE18)</f>
        <v>107.5</v>
      </c>
      <c r="AF19" s="78">
        <f>AC19*4+AD19*9+AE19*4</f>
        <v>806.9</v>
      </c>
    </row>
    <row r="20" spans="2:34" ht="27.95" customHeight="1" thickBot="1" x14ac:dyDescent="0.35">
      <c r="B20" s="111"/>
      <c r="C20" s="112"/>
      <c r="D20" s="106"/>
      <c r="E20" s="106"/>
      <c r="F20" s="30"/>
      <c r="G20" s="30"/>
      <c r="H20" s="106"/>
      <c r="I20" s="30"/>
      <c r="J20" s="30"/>
      <c r="K20" s="106"/>
      <c r="L20" s="30"/>
      <c r="M20" s="30"/>
      <c r="N20" s="106"/>
      <c r="O20" s="30"/>
      <c r="P20" s="30"/>
      <c r="Q20" s="106"/>
      <c r="R20" s="30"/>
      <c r="S20" s="30"/>
      <c r="T20" s="106"/>
      <c r="U20" s="30"/>
      <c r="V20" s="385"/>
      <c r="W20" s="174">
        <f>AF19</f>
        <v>806.9</v>
      </c>
      <c r="X20" s="107"/>
      <c r="Y20" s="184"/>
      <c r="Z20" s="77"/>
      <c r="AC20" s="113">
        <f>AC19*4/AF19</f>
        <v>0.17152063452720284</v>
      </c>
      <c r="AD20" s="113">
        <f>AD19*9/AF19</f>
        <v>0.29557565993307722</v>
      </c>
      <c r="AE20" s="113">
        <f>AE19*4/AF19</f>
        <v>0.53290370553971989</v>
      </c>
    </row>
    <row r="21" spans="2:34" s="97" customFormat="1" ht="42" x14ac:dyDescent="0.3">
      <c r="B21" s="94">
        <v>3</v>
      </c>
      <c r="C21" s="382"/>
      <c r="D21" s="95" t="str">
        <f>'109年3月菜單'!I25</f>
        <v>義大利麵</v>
      </c>
      <c r="E21" s="95" t="s">
        <v>83</v>
      </c>
      <c r="F21" s="25" t="s">
        <v>15</v>
      </c>
      <c r="G21" s="95" t="str">
        <f>'109年3月菜單'!I26</f>
        <v>霸氣脆皮大雞腿(炸)</v>
      </c>
      <c r="H21" s="95" t="s">
        <v>113</v>
      </c>
      <c r="I21" s="25" t="s">
        <v>15</v>
      </c>
      <c r="J21" s="95" t="str">
        <f>'109年3月菜單'!I27</f>
        <v>泰式酸甜蛋</v>
      </c>
      <c r="K21" s="95" t="s">
        <v>16</v>
      </c>
      <c r="L21" s="25" t="s">
        <v>15</v>
      </c>
      <c r="M21" s="95" t="str">
        <f>'109年3月菜單'!I28</f>
        <v>花枝捲(海加)</v>
      </c>
      <c r="N21" s="95" t="s">
        <v>16</v>
      </c>
      <c r="O21" s="25" t="s">
        <v>15</v>
      </c>
      <c r="P21" s="95" t="str">
        <f>'109年3月菜單'!I29</f>
        <v>深色蔬菜</v>
      </c>
      <c r="Q21" s="24" t="s">
        <v>42</v>
      </c>
      <c r="R21" s="25" t="s">
        <v>15</v>
      </c>
      <c r="S21" s="95" t="str">
        <f>'109年3月菜單'!I30</f>
        <v>三絲湯</v>
      </c>
      <c r="T21" s="95" t="s">
        <v>16</v>
      </c>
      <c r="U21" s="25" t="s">
        <v>15</v>
      </c>
      <c r="V21" s="383"/>
      <c r="W21" s="172" t="s">
        <v>74</v>
      </c>
      <c r="X21" s="96" t="s">
        <v>17</v>
      </c>
      <c r="Y21" s="135">
        <f>AB22</f>
        <v>6.5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4" s="122" customFormat="1" ht="27.75" customHeight="1" x14ac:dyDescent="0.4">
      <c r="B22" s="98" t="s">
        <v>8</v>
      </c>
      <c r="C22" s="382"/>
      <c r="D22" s="31" t="s">
        <v>348</v>
      </c>
      <c r="E22" s="28"/>
      <c r="F22" s="29">
        <v>85</v>
      </c>
      <c r="G22" s="30" t="s">
        <v>338</v>
      </c>
      <c r="H22" s="31"/>
      <c r="I22" s="30">
        <v>50</v>
      </c>
      <c r="J22" s="325" t="s">
        <v>276</v>
      </c>
      <c r="K22" s="326"/>
      <c r="L22" s="326">
        <v>50</v>
      </c>
      <c r="M22" s="31" t="s">
        <v>364</v>
      </c>
      <c r="N22" s="31" t="s">
        <v>239</v>
      </c>
      <c r="O22" s="31">
        <v>60</v>
      </c>
      <c r="P22" s="30" t="str">
        <f>P21</f>
        <v>深色蔬菜</v>
      </c>
      <c r="Q22" s="31"/>
      <c r="R22" s="30">
        <v>120</v>
      </c>
      <c r="S22" s="29" t="s">
        <v>137</v>
      </c>
      <c r="T22" s="29"/>
      <c r="U22" s="29">
        <v>25</v>
      </c>
      <c r="V22" s="384"/>
      <c r="W22" s="174">
        <f>AE27</f>
        <v>107.5</v>
      </c>
      <c r="X22" s="99" t="s">
        <v>22</v>
      </c>
      <c r="Y22" s="136">
        <f>AB23</f>
        <v>2.5</v>
      </c>
      <c r="Z22" s="119"/>
      <c r="AA22" s="120" t="s">
        <v>23</v>
      </c>
      <c r="AB22" s="224">
        <v>6.5</v>
      </c>
      <c r="AC22" s="121">
        <f>AB22*2</f>
        <v>13</v>
      </c>
      <c r="AD22" s="121"/>
      <c r="AE22" s="121">
        <f>AB22*15</f>
        <v>97.5</v>
      </c>
      <c r="AF22" s="121">
        <f>AC22*4+AE22*4</f>
        <v>442</v>
      </c>
    </row>
    <row r="23" spans="2:34" s="122" customFormat="1" ht="27.95" customHeight="1" x14ac:dyDescent="0.3">
      <c r="B23" s="118">
        <v>17</v>
      </c>
      <c r="C23" s="382"/>
      <c r="D23" s="29" t="s">
        <v>91</v>
      </c>
      <c r="E23" s="29"/>
      <c r="F23" s="29">
        <v>15</v>
      </c>
      <c r="G23" s="30"/>
      <c r="H23" s="31"/>
      <c r="I23" s="30"/>
      <c r="J23" s="325" t="s">
        <v>372</v>
      </c>
      <c r="K23" s="326"/>
      <c r="L23" s="327" t="s">
        <v>303</v>
      </c>
      <c r="M23" s="31"/>
      <c r="N23" s="31"/>
      <c r="O23" s="31"/>
      <c r="P23" s="30"/>
      <c r="Q23" s="30"/>
      <c r="R23" s="30"/>
      <c r="S23" s="29" t="s">
        <v>92</v>
      </c>
      <c r="T23" s="29"/>
      <c r="U23" s="29">
        <v>10</v>
      </c>
      <c r="V23" s="384"/>
      <c r="W23" s="176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224">
        <v>2.5</v>
      </c>
      <c r="AC23" s="125">
        <f>AB23*7</f>
        <v>17.5</v>
      </c>
      <c r="AD23" s="121">
        <f>AB23*5</f>
        <v>12.5</v>
      </c>
      <c r="AE23" s="121" t="s">
        <v>26</v>
      </c>
      <c r="AF23" s="126">
        <f>AC23*4+AD23*9</f>
        <v>182.5</v>
      </c>
    </row>
    <row r="24" spans="2:34" s="122" customFormat="1" ht="27.95" customHeight="1" x14ac:dyDescent="0.4">
      <c r="B24" s="118" t="s">
        <v>10</v>
      </c>
      <c r="C24" s="382"/>
      <c r="D24" s="29" t="s">
        <v>92</v>
      </c>
      <c r="E24" s="36"/>
      <c r="F24" s="29">
        <v>20</v>
      </c>
      <c r="G24" s="30"/>
      <c r="H24" s="31"/>
      <c r="I24" s="30"/>
      <c r="J24" s="223"/>
      <c r="K24" s="28"/>
      <c r="L24" s="29"/>
      <c r="M24" s="31"/>
      <c r="N24" s="106"/>
      <c r="O24" s="31"/>
      <c r="P24" s="30"/>
      <c r="Q24" s="106"/>
      <c r="R24" s="30"/>
      <c r="S24" s="28" t="s">
        <v>131</v>
      </c>
      <c r="T24" s="36"/>
      <c r="U24" s="29">
        <v>5</v>
      </c>
      <c r="V24" s="384"/>
      <c r="W24" s="174">
        <f>AD27</f>
        <v>27.5</v>
      </c>
      <c r="X24" s="102" t="s">
        <v>27</v>
      </c>
      <c r="Y24" s="136">
        <f>AB25</f>
        <v>3</v>
      </c>
      <c r="Z24" s="119"/>
      <c r="AA24" s="127" t="s">
        <v>28</v>
      </c>
      <c r="AB24" s="224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</row>
    <row r="25" spans="2:34" s="122" customFormat="1" ht="27.95" customHeight="1" x14ac:dyDescent="0.25">
      <c r="B25" s="391" t="s">
        <v>36</v>
      </c>
      <c r="C25" s="382"/>
      <c r="D25" s="29" t="s">
        <v>102</v>
      </c>
      <c r="E25" s="207"/>
      <c r="F25" s="29">
        <v>10</v>
      </c>
      <c r="G25" s="30"/>
      <c r="H25" s="31"/>
      <c r="I25" s="30"/>
      <c r="J25" s="31"/>
      <c r="K25" s="29"/>
      <c r="L25" s="31"/>
      <c r="M25" s="31"/>
      <c r="N25" s="106"/>
      <c r="O25" s="31"/>
      <c r="P25" s="30"/>
      <c r="Q25" s="106"/>
      <c r="R25" s="30"/>
      <c r="S25" s="30"/>
      <c r="T25" s="106"/>
      <c r="U25" s="30"/>
      <c r="V25" s="384"/>
      <c r="W25" s="176" t="s">
        <v>11</v>
      </c>
      <c r="X25" s="102" t="s">
        <v>30</v>
      </c>
      <c r="Y25" s="136">
        <f>AB26</f>
        <v>0</v>
      </c>
      <c r="Z25" s="123"/>
      <c r="AA25" s="127" t="s">
        <v>31</v>
      </c>
      <c r="AB25" s="224">
        <v>3</v>
      </c>
      <c r="AC25" s="121"/>
      <c r="AD25" s="121">
        <f>AB25*5</f>
        <v>15</v>
      </c>
      <c r="AE25" s="121" t="s">
        <v>26</v>
      </c>
      <c r="AF25" s="121">
        <f>AD25*9</f>
        <v>135</v>
      </c>
    </row>
    <row r="26" spans="2:34" s="122" customFormat="1" ht="27.95" customHeight="1" x14ac:dyDescent="0.4">
      <c r="B26" s="391"/>
      <c r="C26" s="382"/>
      <c r="D26" s="29"/>
      <c r="E26" s="36"/>
      <c r="F26" s="29"/>
      <c r="G26" s="128"/>
      <c r="H26" s="106"/>
      <c r="I26" s="30"/>
      <c r="J26" s="30"/>
      <c r="K26" s="106"/>
      <c r="L26" s="30"/>
      <c r="M26" s="31"/>
      <c r="N26" s="31"/>
      <c r="O26" s="30"/>
      <c r="P26" s="30"/>
      <c r="Q26" s="106"/>
      <c r="R26" s="30"/>
      <c r="S26" s="160"/>
      <c r="T26" s="106"/>
      <c r="U26" s="30"/>
      <c r="V26" s="384"/>
      <c r="W26" s="174">
        <f>AC27</f>
        <v>32.5</v>
      </c>
      <c r="X26" s="155" t="s">
        <v>39</v>
      </c>
      <c r="Y26" s="136">
        <v>0</v>
      </c>
      <c r="Z26" s="119"/>
      <c r="AA26" s="127" t="s">
        <v>32</v>
      </c>
      <c r="AB26" s="121"/>
      <c r="AC26" s="127"/>
      <c r="AD26" s="127"/>
      <c r="AE26" s="127">
        <f>AB26*15</f>
        <v>0</v>
      </c>
      <c r="AF26" s="127"/>
    </row>
    <row r="27" spans="2:34" s="122" customFormat="1" ht="27.95" customHeight="1" x14ac:dyDescent="0.25">
      <c r="B27" s="129" t="s">
        <v>33</v>
      </c>
      <c r="C27" s="130"/>
      <c r="D27" s="30"/>
      <c r="E27" s="106"/>
      <c r="F27" s="30"/>
      <c r="G27" s="30"/>
      <c r="H27" s="106"/>
      <c r="I27" s="30"/>
      <c r="J27" s="30"/>
      <c r="K27" s="106"/>
      <c r="L27" s="30"/>
      <c r="M27" s="31"/>
      <c r="N27" s="106"/>
      <c r="O27" s="30"/>
      <c r="P27" s="30"/>
      <c r="Q27" s="106"/>
      <c r="R27" s="30"/>
      <c r="S27" s="30"/>
      <c r="T27" s="106"/>
      <c r="U27" s="30"/>
      <c r="V27" s="384"/>
      <c r="W27" s="189" t="s">
        <v>12</v>
      </c>
      <c r="X27" s="110"/>
      <c r="Y27" s="136"/>
      <c r="Z27" s="123"/>
      <c r="AA27" s="127"/>
      <c r="AB27" s="121"/>
      <c r="AC27" s="127">
        <f>SUM(AC22:AC26)</f>
        <v>32.5</v>
      </c>
      <c r="AD27" s="127">
        <f>SUM(AD22:AD26)</f>
        <v>27.5</v>
      </c>
      <c r="AE27" s="127">
        <f>SUM(AE22:AE26)</f>
        <v>107.5</v>
      </c>
      <c r="AF27" s="127">
        <f>AC27*4+AD27*9+AE27*4</f>
        <v>807.5</v>
      </c>
    </row>
    <row r="28" spans="2:34" s="122" customFormat="1" ht="27.95" customHeight="1" thickBot="1" x14ac:dyDescent="0.45">
      <c r="B28" s="131"/>
      <c r="C28" s="132"/>
      <c r="D28" s="106"/>
      <c r="E28" s="106"/>
      <c r="F28" s="30"/>
      <c r="G28" s="30"/>
      <c r="H28" s="106"/>
      <c r="I28" s="30"/>
      <c r="J28" s="30"/>
      <c r="K28" s="106"/>
      <c r="L28" s="30"/>
      <c r="M28" s="202"/>
      <c r="N28" s="106"/>
      <c r="O28" s="30"/>
      <c r="P28" s="30"/>
      <c r="Q28" s="106"/>
      <c r="R28" s="30"/>
      <c r="S28" s="30"/>
      <c r="T28" s="106"/>
      <c r="U28" s="30"/>
      <c r="V28" s="385"/>
      <c r="W28" s="190">
        <f>(W22*4)+(W24*9)+(W26*4)</f>
        <v>807.5</v>
      </c>
      <c r="X28" s="107"/>
      <c r="Y28" s="136"/>
      <c r="Z28" s="119"/>
      <c r="AA28" s="123"/>
      <c r="AB28" s="133"/>
      <c r="AC28" s="134">
        <f>AC27*4/AF27</f>
        <v>0.1609907120743034</v>
      </c>
      <c r="AD28" s="134">
        <f>AD27*9/AF27</f>
        <v>0.30650154798761609</v>
      </c>
      <c r="AE28" s="134">
        <f>AE27*4/AF27</f>
        <v>0.53250773993808054</v>
      </c>
      <c r="AF28" s="123"/>
    </row>
    <row r="29" spans="2:34" s="97" customFormat="1" ht="42" x14ac:dyDescent="0.3">
      <c r="B29" s="94">
        <v>3</v>
      </c>
      <c r="C29" s="382"/>
      <c r="D29" s="95" t="str">
        <f>'109年3月菜單'!M25</f>
        <v>地瓜飯</v>
      </c>
      <c r="E29" s="24" t="s">
        <v>76</v>
      </c>
      <c r="F29" s="25" t="s">
        <v>15</v>
      </c>
      <c r="G29" s="95" t="str">
        <f>'109年3月菜單'!M26</f>
        <v>冰糖燒鴨</v>
      </c>
      <c r="H29" s="95" t="s">
        <v>111</v>
      </c>
      <c r="I29" s="25" t="s">
        <v>15</v>
      </c>
      <c r="J29" s="95" t="str">
        <f>'109年3月菜單'!M27</f>
        <v>豆干滷味(豆)</v>
      </c>
      <c r="K29" s="95" t="s">
        <v>112</v>
      </c>
      <c r="L29" s="25" t="s">
        <v>15</v>
      </c>
      <c r="M29" s="95" t="str">
        <f>'109年3月菜單'!M28</f>
        <v>海苔大阪燒</v>
      </c>
      <c r="N29" s="95" t="s">
        <v>16</v>
      </c>
      <c r="O29" s="25" t="s">
        <v>15</v>
      </c>
      <c r="P29" s="95" t="str">
        <f>'109年3月菜單'!M29</f>
        <v>淺色蔬菜</v>
      </c>
      <c r="Q29" s="24" t="s">
        <v>58</v>
      </c>
      <c r="R29" s="25" t="s">
        <v>15</v>
      </c>
      <c r="S29" s="95" t="str">
        <f>'109年3月菜單'!M30</f>
        <v>日式味噌湯(豆)</v>
      </c>
      <c r="T29" s="95" t="s">
        <v>57</v>
      </c>
      <c r="U29" s="25" t="s">
        <v>15</v>
      </c>
      <c r="V29" s="383"/>
      <c r="W29" s="172" t="s">
        <v>7</v>
      </c>
      <c r="X29" s="173" t="s">
        <v>17</v>
      </c>
      <c r="Y29" s="135">
        <f>AB30</f>
        <v>6.5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  <c r="AH29" s="208"/>
    </row>
    <row r="30" spans="2:34" ht="27.95" customHeight="1" x14ac:dyDescent="0.3">
      <c r="B30" s="98" t="s">
        <v>8</v>
      </c>
      <c r="C30" s="382"/>
      <c r="D30" s="31" t="s">
        <v>89</v>
      </c>
      <c r="E30" s="31"/>
      <c r="F30" s="31">
        <v>95</v>
      </c>
      <c r="G30" s="267" t="s">
        <v>320</v>
      </c>
      <c r="H30" s="267"/>
      <c r="I30" s="267">
        <v>60</v>
      </c>
      <c r="J30" s="268" t="s">
        <v>247</v>
      </c>
      <c r="K30" s="267"/>
      <c r="L30" s="267">
        <v>30</v>
      </c>
      <c r="M30" s="268" t="s">
        <v>279</v>
      </c>
      <c r="N30" s="268"/>
      <c r="O30" s="267">
        <v>30</v>
      </c>
      <c r="P30" s="30" t="str">
        <f>P29</f>
        <v>淺色蔬菜</v>
      </c>
      <c r="Q30" s="31"/>
      <c r="R30" s="30">
        <v>120</v>
      </c>
      <c r="S30" s="31" t="s">
        <v>121</v>
      </c>
      <c r="T30" s="31" t="s">
        <v>122</v>
      </c>
      <c r="U30" s="31">
        <v>30</v>
      </c>
      <c r="V30" s="384"/>
      <c r="W30" s="174">
        <f>AE35</f>
        <v>124</v>
      </c>
      <c r="X30" s="175" t="s">
        <v>22</v>
      </c>
      <c r="Y30" s="136">
        <f>AB31</f>
        <v>2.8</v>
      </c>
      <c r="Z30" s="77"/>
      <c r="AA30" s="100" t="s">
        <v>23</v>
      </c>
      <c r="AB30" s="79">
        <v>6.5</v>
      </c>
      <c r="AC30" s="79">
        <f>AB30*2</f>
        <v>13</v>
      </c>
      <c r="AD30" s="79"/>
      <c r="AE30" s="79">
        <f>AB30*15</f>
        <v>97.5</v>
      </c>
      <c r="AF30" s="79">
        <f>AC30*4+AE30*4</f>
        <v>442</v>
      </c>
    </row>
    <row r="31" spans="2:34" ht="27.95" customHeight="1" x14ac:dyDescent="0.3">
      <c r="B31" s="98">
        <v>18</v>
      </c>
      <c r="C31" s="382"/>
      <c r="D31" s="31" t="s">
        <v>130</v>
      </c>
      <c r="E31" s="31"/>
      <c r="F31" s="31">
        <v>40</v>
      </c>
      <c r="G31" s="267" t="s">
        <v>321</v>
      </c>
      <c r="H31" s="267"/>
      <c r="I31" s="267">
        <v>20</v>
      </c>
      <c r="J31" s="267" t="s">
        <v>290</v>
      </c>
      <c r="K31" s="267"/>
      <c r="L31" s="267">
        <v>10</v>
      </c>
      <c r="M31" s="266" t="s">
        <v>276</v>
      </c>
      <c r="N31" s="266"/>
      <c r="O31" s="266">
        <v>10</v>
      </c>
      <c r="P31" s="30"/>
      <c r="Q31" s="30"/>
      <c r="R31" s="30"/>
      <c r="S31" s="31" t="s">
        <v>118</v>
      </c>
      <c r="T31" s="30"/>
      <c r="U31" s="30" t="s">
        <v>224</v>
      </c>
      <c r="V31" s="384"/>
      <c r="W31" s="176" t="s">
        <v>9</v>
      </c>
      <c r="X31" s="177" t="s">
        <v>24</v>
      </c>
      <c r="Y31" s="136">
        <f>AB32</f>
        <v>2.2999999999999998</v>
      </c>
      <c r="Z31" s="78"/>
      <c r="AA31" s="103" t="s">
        <v>25</v>
      </c>
      <c r="AB31" s="79">
        <v>2.8</v>
      </c>
      <c r="AC31" s="104">
        <f>AB31*7</f>
        <v>19.599999999999998</v>
      </c>
      <c r="AD31" s="79">
        <f>AB31*5</f>
        <v>14</v>
      </c>
      <c r="AE31" s="79" t="s">
        <v>26</v>
      </c>
      <c r="AF31" s="105">
        <f>AC31*4+AD31*9</f>
        <v>204.39999999999998</v>
      </c>
    </row>
    <row r="32" spans="2:34" ht="27.95" customHeight="1" x14ac:dyDescent="0.3">
      <c r="B32" s="98" t="s">
        <v>10</v>
      </c>
      <c r="C32" s="382"/>
      <c r="D32" s="106"/>
      <c r="E32" s="106"/>
      <c r="F32" s="30"/>
      <c r="G32" s="267" t="s">
        <v>290</v>
      </c>
      <c r="H32" s="267"/>
      <c r="I32" s="267">
        <v>10</v>
      </c>
      <c r="J32" s="267" t="s">
        <v>322</v>
      </c>
      <c r="K32" s="267" t="s">
        <v>285</v>
      </c>
      <c r="L32" s="267">
        <v>20</v>
      </c>
      <c r="M32" s="266" t="s">
        <v>290</v>
      </c>
      <c r="N32" s="266"/>
      <c r="O32" s="266">
        <v>10</v>
      </c>
      <c r="P32" s="30"/>
      <c r="Q32" s="106"/>
      <c r="R32" s="30"/>
      <c r="S32" s="30"/>
      <c r="T32" s="31"/>
      <c r="U32" s="30"/>
      <c r="V32" s="384"/>
      <c r="W32" s="174">
        <f>AD35</f>
        <v>26.5</v>
      </c>
      <c r="X32" s="177" t="s">
        <v>27</v>
      </c>
      <c r="Y32" s="136">
        <f>AB33</f>
        <v>2.5</v>
      </c>
      <c r="Z32" s="77"/>
      <c r="AA32" s="78" t="s">
        <v>28</v>
      </c>
      <c r="AB32" s="79">
        <v>2.2999999999999998</v>
      </c>
      <c r="AC32" s="79">
        <f>AB32*1</f>
        <v>2.2999999999999998</v>
      </c>
      <c r="AD32" s="79" t="s">
        <v>26</v>
      </c>
      <c r="AE32" s="79">
        <f>AB32*5</f>
        <v>11.5</v>
      </c>
      <c r="AF32" s="79">
        <f>AC32*4+AE32*4</f>
        <v>55.2</v>
      </c>
    </row>
    <row r="33" spans="2:32" ht="27.95" customHeight="1" x14ac:dyDescent="0.25">
      <c r="B33" s="386" t="s">
        <v>37</v>
      </c>
      <c r="C33" s="382"/>
      <c r="D33" s="106"/>
      <c r="E33" s="106"/>
      <c r="F33" s="30"/>
      <c r="G33" s="267" t="s">
        <v>323</v>
      </c>
      <c r="H33" s="270"/>
      <c r="I33" s="267" t="s">
        <v>303</v>
      </c>
      <c r="J33" s="268" t="s">
        <v>324</v>
      </c>
      <c r="K33" s="270"/>
      <c r="L33" s="268">
        <v>10</v>
      </c>
      <c r="M33" s="265" t="s">
        <v>315</v>
      </c>
      <c r="N33" s="265"/>
      <c r="O33" s="265" t="s">
        <v>303</v>
      </c>
      <c r="P33" s="30"/>
      <c r="Q33" s="106"/>
      <c r="R33" s="30"/>
      <c r="S33" s="31"/>
      <c r="T33" s="106"/>
      <c r="U33" s="30"/>
      <c r="V33" s="384"/>
      <c r="W33" s="176" t="s">
        <v>11</v>
      </c>
      <c r="X33" s="177" t="s">
        <v>30</v>
      </c>
      <c r="Y33" s="136">
        <f>AB34</f>
        <v>1</v>
      </c>
      <c r="Z33" s="78"/>
      <c r="AA33" s="78" t="s">
        <v>31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386"/>
      <c r="C34" s="382"/>
      <c r="D34" s="106"/>
      <c r="E34" s="106"/>
      <c r="F34" s="30"/>
      <c r="G34" s="30"/>
      <c r="H34" s="106"/>
      <c r="I34" s="30"/>
      <c r="J34" s="31"/>
      <c r="K34" s="106"/>
      <c r="L34" s="31"/>
      <c r="M34" s="28"/>
      <c r="N34" s="106"/>
      <c r="O34" s="31"/>
      <c r="P34" s="30"/>
      <c r="Q34" s="106"/>
      <c r="R34" s="30"/>
      <c r="S34" s="31"/>
      <c r="T34" s="106"/>
      <c r="U34" s="30"/>
      <c r="V34" s="384"/>
      <c r="W34" s="174">
        <f>AC35</f>
        <v>34.899999999999991</v>
      </c>
      <c r="X34" s="178" t="s">
        <v>39</v>
      </c>
      <c r="Y34" s="136">
        <v>0</v>
      </c>
      <c r="Z34" s="77"/>
      <c r="AA34" s="78" t="s">
        <v>32</v>
      </c>
      <c r="AB34" s="79">
        <v>1</v>
      </c>
      <c r="AE34" s="78">
        <f>AB34*15</f>
        <v>15</v>
      </c>
    </row>
    <row r="35" spans="2:32" ht="27.95" customHeight="1" x14ac:dyDescent="0.25">
      <c r="B35" s="108" t="s">
        <v>33</v>
      </c>
      <c r="C35" s="109"/>
      <c r="D35" s="106"/>
      <c r="E35" s="106"/>
      <c r="F35" s="30"/>
      <c r="G35" s="30"/>
      <c r="H35" s="106"/>
      <c r="I35" s="30"/>
      <c r="J35" s="31"/>
      <c r="K35" s="106"/>
      <c r="L35" s="30"/>
      <c r="M35" s="31"/>
      <c r="N35" s="106"/>
      <c r="O35" s="30"/>
      <c r="P35" s="30"/>
      <c r="Q35" s="106"/>
      <c r="R35" s="30"/>
      <c r="S35" s="30"/>
      <c r="T35" s="106"/>
      <c r="U35" s="30"/>
      <c r="V35" s="384"/>
      <c r="W35" s="176" t="s">
        <v>12</v>
      </c>
      <c r="X35" s="179"/>
      <c r="Y35" s="136"/>
      <c r="Z35" s="78"/>
      <c r="AC35" s="78">
        <f>SUM(AC30:AC34)</f>
        <v>34.899999999999991</v>
      </c>
      <c r="AD35" s="78">
        <f>SUM(AD30:AD34)</f>
        <v>26.5</v>
      </c>
      <c r="AE35" s="78">
        <f>SUM(AE30:AE34)</f>
        <v>124</v>
      </c>
      <c r="AF35" s="78">
        <f>AC35*4+AD35*9+AE35*4</f>
        <v>874.09999999999991</v>
      </c>
    </row>
    <row r="36" spans="2:32" ht="27.95" customHeight="1" x14ac:dyDescent="0.3">
      <c r="B36" s="111"/>
      <c r="C36" s="112"/>
      <c r="D36" s="106"/>
      <c r="E36" s="106"/>
      <c r="F36" s="30"/>
      <c r="G36" s="30"/>
      <c r="H36" s="106"/>
      <c r="I36" s="30"/>
      <c r="J36" s="30"/>
      <c r="K36" s="106"/>
      <c r="L36" s="30"/>
      <c r="M36" s="30"/>
      <c r="N36" s="106"/>
      <c r="O36" s="30"/>
      <c r="P36" s="30"/>
      <c r="Q36" s="106"/>
      <c r="R36" s="30"/>
      <c r="S36" s="30"/>
      <c r="T36" s="106"/>
      <c r="U36" s="30"/>
      <c r="V36" s="385"/>
      <c r="W36" s="174">
        <f>(W30*4)+(W32*9)+(W34*4)</f>
        <v>874.09999999999991</v>
      </c>
      <c r="X36" s="180"/>
      <c r="Y36" s="136"/>
      <c r="Z36" s="77"/>
      <c r="AC36" s="113">
        <f>AC35*4/AF35</f>
        <v>0.15970712733096898</v>
      </c>
      <c r="AD36" s="113">
        <f>AD35*9/AF35</f>
        <v>0.27285207642146209</v>
      </c>
      <c r="AE36" s="113">
        <f>AE35*4/AF35</f>
        <v>0.56744079624756893</v>
      </c>
    </row>
    <row r="37" spans="2:32" s="97" customFormat="1" ht="42" x14ac:dyDescent="0.3">
      <c r="B37" s="94">
        <v>3</v>
      </c>
      <c r="C37" s="382"/>
      <c r="D37" s="95" t="str">
        <f>'109年3月菜單'!Q25</f>
        <v>五穀飯</v>
      </c>
      <c r="E37" s="24" t="s">
        <v>84</v>
      </c>
      <c r="F37" s="25" t="s">
        <v>15</v>
      </c>
      <c r="G37" s="95" t="str">
        <f>'109年3月菜單'!Q26</f>
        <v>嫩汁里肌排</v>
      </c>
      <c r="H37" s="95" t="s">
        <v>114</v>
      </c>
      <c r="I37" s="25" t="s">
        <v>15</v>
      </c>
      <c r="J37" s="95" t="str">
        <f>'109年3月菜單'!Q27</f>
        <v>香酥雞塊(炸加)</v>
      </c>
      <c r="K37" s="95" t="s">
        <v>113</v>
      </c>
      <c r="L37" s="25" t="s">
        <v>15</v>
      </c>
      <c r="M37" s="95" t="str">
        <f>'109年3月菜單'!Q28</f>
        <v>雞肉親子丼</v>
      </c>
      <c r="N37" s="95" t="s">
        <v>146</v>
      </c>
      <c r="O37" s="25" t="s">
        <v>15</v>
      </c>
      <c r="P37" s="95" t="str">
        <f>'109年3月菜單'!Q29</f>
        <v>深色蔬菜</v>
      </c>
      <c r="Q37" s="24" t="s">
        <v>42</v>
      </c>
      <c r="R37" s="25" t="s">
        <v>15</v>
      </c>
      <c r="S37" s="95" t="str">
        <f>'109年3月菜單'!Q30</f>
        <v>香菇冬瓜湯</v>
      </c>
      <c r="T37" s="95" t="s">
        <v>16</v>
      </c>
      <c r="U37" s="25" t="s">
        <v>15</v>
      </c>
      <c r="V37" s="394"/>
      <c r="W37" s="172" t="s">
        <v>7</v>
      </c>
      <c r="X37" s="173" t="s">
        <v>47</v>
      </c>
      <c r="Y37" s="135">
        <f>AB38</f>
        <v>6.5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 x14ac:dyDescent="0.3">
      <c r="B38" s="98" t="s">
        <v>8</v>
      </c>
      <c r="C38" s="382"/>
      <c r="D38" s="280" t="s">
        <v>89</v>
      </c>
      <c r="E38" s="325"/>
      <c r="F38" s="326">
        <v>90</v>
      </c>
      <c r="G38" s="30" t="s">
        <v>344</v>
      </c>
      <c r="H38" s="159"/>
      <c r="I38" s="30">
        <v>60</v>
      </c>
      <c r="J38" s="31" t="s">
        <v>345</v>
      </c>
      <c r="K38" s="30" t="s">
        <v>143</v>
      </c>
      <c r="L38" s="31">
        <v>30</v>
      </c>
      <c r="M38" s="31" t="s">
        <v>346</v>
      </c>
      <c r="N38" s="30"/>
      <c r="O38" s="30">
        <v>40</v>
      </c>
      <c r="P38" s="30" t="str">
        <f>P37</f>
        <v>深色蔬菜</v>
      </c>
      <c r="Q38" s="31"/>
      <c r="R38" s="30">
        <v>120</v>
      </c>
      <c r="S38" s="30" t="s">
        <v>134</v>
      </c>
      <c r="T38" s="160"/>
      <c r="U38" s="31">
        <v>30</v>
      </c>
      <c r="V38" s="395"/>
      <c r="W38" s="174">
        <f>AE43</f>
        <v>107.5</v>
      </c>
      <c r="X38" s="175" t="s">
        <v>48</v>
      </c>
      <c r="Y38" s="136">
        <f>AB39</f>
        <v>2.8</v>
      </c>
      <c r="Z38" s="77"/>
      <c r="AA38" s="100" t="s">
        <v>23</v>
      </c>
      <c r="AB38" s="224">
        <v>6.5</v>
      </c>
      <c r="AC38" s="79">
        <f>AB38*2</f>
        <v>13</v>
      </c>
      <c r="AD38" s="79"/>
      <c r="AE38" s="79">
        <f>AB38*15</f>
        <v>97.5</v>
      </c>
      <c r="AF38" s="79">
        <f>AC38*4+AE38*4</f>
        <v>442</v>
      </c>
    </row>
    <row r="39" spans="2:32" ht="27.95" customHeight="1" x14ac:dyDescent="0.3">
      <c r="B39" s="98">
        <v>19</v>
      </c>
      <c r="C39" s="382"/>
      <c r="D39" s="280" t="s">
        <v>160</v>
      </c>
      <c r="E39" s="270"/>
      <c r="F39" s="327">
        <v>30</v>
      </c>
      <c r="G39" s="30"/>
      <c r="H39" s="30"/>
      <c r="I39" s="30"/>
      <c r="J39" s="31"/>
      <c r="K39" s="30"/>
      <c r="L39" s="31"/>
      <c r="M39" s="30" t="s">
        <v>144</v>
      </c>
      <c r="N39" s="30"/>
      <c r="O39" s="30">
        <v>25</v>
      </c>
      <c r="P39" s="29"/>
      <c r="Q39" s="29"/>
      <c r="R39" s="29"/>
      <c r="S39" s="28" t="s">
        <v>136</v>
      </c>
      <c r="T39" s="31"/>
      <c r="U39" s="31">
        <v>10</v>
      </c>
      <c r="V39" s="395"/>
      <c r="W39" s="176" t="s">
        <v>9</v>
      </c>
      <c r="X39" s="177" t="s">
        <v>49</v>
      </c>
      <c r="Y39" s="136">
        <f>AB40</f>
        <v>2</v>
      </c>
      <c r="Z39" s="78"/>
      <c r="AA39" s="103" t="s">
        <v>25</v>
      </c>
      <c r="AB39" s="224">
        <v>2.8</v>
      </c>
      <c r="AC39" s="104">
        <f>AB39*7</f>
        <v>19.599999999999998</v>
      </c>
      <c r="AD39" s="79">
        <f>AB39*5</f>
        <v>14</v>
      </c>
      <c r="AE39" s="79" t="s">
        <v>26</v>
      </c>
      <c r="AF39" s="105">
        <f>AC39*4+AD39*9</f>
        <v>204.39999999999998</v>
      </c>
    </row>
    <row r="40" spans="2:32" ht="27.95" customHeight="1" x14ac:dyDescent="0.3">
      <c r="B40" s="98" t="s">
        <v>10</v>
      </c>
      <c r="C40" s="382"/>
      <c r="D40" s="31"/>
      <c r="E40" s="106"/>
      <c r="F40" s="30"/>
      <c r="G40" s="30"/>
      <c r="H40" s="106"/>
      <c r="I40" s="30"/>
      <c r="J40" s="31"/>
      <c r="K40" s="106"/>
      <c r="L40" s="31"/>
      <c r="M40" s="30" t="s">
        <v>102</v>
      </c>
      <c r="N40" s="106"/>
      <c r="O40" s="30">
        <v>15</v>
      </c>
      <c r="P40" s="29"/>
      <c r="Q40" s="29"/>
      <c r="R40" s="29"/>
      <c r="S40" s="31"/>
      <c r="T40" s="31"/>
      <c r="U40" s="31"/>
      <c r="V40" s="395"/>
      <c r="W40" s="174">
        <f>(Y38*5)+(Y40*5)</f>
        <v>29</v>
      </c>
      <c r="X40" s="177" t="s">
        <v>50</v>
      </c>
      <c r="Y40" s="136">
        <f>AB41</f>
        <v>3</v>
      </c>
      <c r="Z40" s="77"/>
      <c r="AA40" s="78" t="s">
        <v>28</v>
      </c>
      <c r="AB40" s="224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 x14ac:dyDescent="0.25">
      <c r="B41" s="386" t="s">
        <v>29</v>
      </c>
      <c r="C41" s="382"/>
      <c r="D41" s="31"/>
      <c r="E41" s="106"/>
      <c r="F41" s="30"/>
      <c r="G41" s="30"/>
      <c r="H41" s="31"/>
      <c r="I41" s="30"/>
      <c r="J41" s="31"/>
      <c r="K41" s="106"/>
      <c r="L41" s="31"/>
      <c r="M41" s="277" t="s">
        <v>245</v>
      </c>
      <c r="N41" s="270"/>
      <c r="O41" s="277">
        <v>15</v>
      </c>
      <c r="P41" s="29"/>
      <c r="Q41" s="29"/>
      <c r="R41" s="29"/>
      <c r="S41" s="31"/>
      <c r="T41" s="31"/>
      <c r="U41" s="31"/>
      <c r="V41" s="395"/>
      <c r="W41" s="176" t="s">
        <v>11</v>
      </c>
      <c r="X41" s="177" t="s">
        <v>51</v>
      </c>
      <c r="Y41" s="136">
        <f>AB42</f>
        <v>0</v>
      </c>
      <c r="Z41" s="78"/>
      <c r="AA41" s="78" t="s">
        <v>31</v>
      </c>
      <c r="AB41" s="224">
        <v>3</v>
      </c>
      <c r="AC41" s="79"/>
      <c r="AD41" s="79">
        <f>AB41*5</f>
        <v>15</v>
      </c>
      <c r="AE41" s="79" t="s">
        <v>26</v>
      </c>
      <c r="AF41" s="79">
        <f>AD41*9</f>
        <v>135</v>
      </c>
    </row>
    <row r="42" spans="2:32" ht="27.95" customHeight="1" x14ac:dyDescent="0.3">
      <c r="B42" s="386"/>
      <c r="C42" s="382"/>
      <c r="D42" s="31"/>
      <c r="E42" s="36"/>
      <c r="F42" s="29"/>
      <c r="G42" s="30"/>
      <c r="H42" s="106"/>
      <c r="I42" s="30"/>
      <c r="J42" s="160"/>
      <c r="K42" s="106"/>
      <c r="L42" s="30"/>
      <c r="M42" s="29"/>
      <c r="N42" s="28"/>
      <c r="O42" s="29"/>
      <c r="P42" s="29"/>
      <c r="Q42" s="29"/>
      <c r="R42" s="29"/>
      <c r="S42" s="160"/>
      <c r="T42" s="106"/>
      <c r="U42" s="31"/>
      <c r="V42" s="395"/>
      <c r="W42" s="174">
        <v>27</v>
      </c>
      <c r="X42" s="178" t="s">
        <v>52</v>
      </c>
      <c r="Y42" s="136">
        <v>0</v>
      </c>
      <c r="Z42" s="77"/>
      <c r="AA42" s="78" t="s">
        <v>32</v>
      </c>
      <c r="AE42" s="78">
        <f>AB42*15</f>
        <v>0</v>
      </c>
    </row>
    <row r="43" spans="2:32" ht="27.95" customHeight="1" x14ac:dyDescent="0.25">
      <c r="B43" s="108" t="s">
        <v>33</v>
      </c>
      <c r="C43" s="109"/>
      <c r="D43" s="31"/>
      <c r="E43" s="106"/>
      <c r="F43" s="30"/>
      <c r="G43" s="30"/>
      <c r="H43" s="106"/>
      <c r="I43" s="30"/>
      <c r="J43" s="31"/>
      <c r="K43" s="106"/>
      <c r="L43" s="31"/>
      <c r="M43" s="159"/>
      <c r="N43" s="106"/>
      <c r="O43" s="30"/>
      <c r="P43" s="221"/>
      <c r="Q43" s="221"/>
      <c r="R43" s="221"/>
      <c r="S43" s="31"/>
      <c r="T43" s="106"/>
      <c r="U43" s="31"/>
      <c r="V43" s="395"/>
      <c r="W43" s="176" t="s">
        <v>12</v>
      </c>
      <c r="X43" s="179"/>
      <c r="Y43" s="136"/>
      <c r="Z43" s="78"/>
      <c r="AC43" s="78">
        <f>SUM(AC38:AC42)</f>
        <v>34.599999999999994</v>
      </c>
      <c r="AD43" s="78">
        <f>SUM(AD38:AD42)</f>
        <v>29</v>
      </c>
      <c r="AE43" s="78">
        <f>SUM(AE38:AE42)</f>
        <v>107.5</v>
      </c>
      <c r="AF43" s="78">
        <f>AC43*4+AD43*9+AE43*4</f>
        <v>829.4</v>
      </c>
    </row>
    <row r="44" spans="2:32" ht="27.95" customHeight="1" thickBot="1" x14ac:dyDescent="0.35">
      <c r="B44" s="138"/>
      <c r="C44" s="112"/>
      <c r="D44" s="212"/>
      <c r="E44" s="139"/>
      <c r="F44" s="140"/>
      <c r="G44" s="140"/>
      <c r="H44" s="139"/>
      <c r="I44" s="140"/>
      <c r="J44" s="140"/>
      <c r="K44" s="139"/>
      <c r="L44" s="140"/>
      <c r="M44" s="140"/>
      <c r="N44" s="139"/>
      <c r="O44" s="140"/>
      <c r="P44" s="140"/>
      <c r="Q44" s="139"/>
      <c r="R44" s="140"/>
      <c r="S44" s="140"/>
      <c r="T44" s="139"/>
      <c r="U44" s="140"/>
      <c r="V44" s="396"/>
      <c r="W44" s="174">
        <f>(W38*4)+(W40*9)+(W42*4)</f>
        <v>799</v>
      </c>
      <c r="X44" s="183"/>
      <c r="Y44" s="142"/>
      <c r="Z44" s="77"/>
      <c r="AC44" s="113">
        <f>AC43*4/AF43</f>
        <v>0.1668676151434772</v>
      </c>
      <c r="AD44" s="113">
        <f>AD43*9/AF43</f>
        <v>0.31468531468531469</v>
      </c>
      <c r="AE44" s="113">
        <f>AE43*4/AF43</f>
        <v>0.51844707017120817</v>
      </c>
    </row>
    <row r="45" spans="2:32" s="146" customFormat="1" ht="21.75" customHeight="1" x14ac:dyDescent="0.25">
      <c r="B45" s="143"/>
      <c r="C45" s="78"/>
      <c r="D45" s="214"/>
      <c r="E45" s="144"/>
      <c r="F45" s="101"/>
      <c r="G45" s="101"/>
      <c r="H45" s="144"/>
      <c r="I45" s="101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145"/>
      <c r="AA45" s="127"/>
      <c r="AB45" s="121"/>
      <c r="AC45" s="127"/>
      <c r="AD45" s="127"/>
      <c r="AE45" s="127"/>
      <c r="AF45" s="127"/>
    </row>
    <row r="46" spans="2:32" x14ac:dyDescent="0.25">
      <c r="B46" s="121"/>
      <c r="C46" s="146"/>
      <c r="D46" s="392"/>
      <c r="E46" s="392"/>
      <c r="F46" s="393"/>
      <c r="G46" s="393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 x14ac:dyDescent="0.25">
      <c r="Y47" s="151"/>
    </row>
    <row r="48" spans="2:32" x14ac:dyDescent="0.25">
      <c r="Y48" s="151"/>
    </row>
    <row r="49" spans="25:25" x14ac:dyDescent="0.25">
      <c r="Y49" s="151"/>
    </row>
    <row r="50" spans="25:25" x14ac:dyDescent="0.25">
      <c r="Y50" s="151"/>
    </row>
    <row r="51" spans="25:25" x14ac:dyDescent="0.25">
      <c r="Y51" s="151"/>
    </row>
    <row r="52" spans="25:25" x14ac:dyDescent="0.25">
      <c r="Y52" s="151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view="pageBreakPreview" topLeftCell="A21" zoomScale="60" zoomScaleNormal="55" workbookViewId="0">
      <selection activeCell="D28" sqref="D28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18.625" style="32" customWidth="1"/>
    <col min="5" max="5" width="5.625" style="56" customWidth="1"/>
    <col min="6" max="6" width="9.625" style="32" customWidth="1"/>
    <col min="7" max="7" width="18.625" style="32" customWidth="1"/>
    <col min="8" max="8" width="5.625" style="56" customWidth="1"/>
    <col min="9" max="9" width="9.625" style="32" customWidth="1"/>
    <col min="10" max="10" width="18.625" style="32" customWidth="1"/>
    <col min="11" max="11" width="5.625" style="56" customWidth="1"/>
    <col min="12" max="12" width="9.625" style="32" customWidth="1"/>
    <col min="13" max="13" width="25.125" style="32" customWidth="1"/>
    <col min="14" max="14" width="7" style="56" customWidth="1"/>
    <col min="15" max="15" width="9.625" style="32" customWidth="1"/>
    <col min="16" max="16" width="18.625" style="32" customWidth="1"/>
    <col min="17" max="17" width="5.625" style="56" customWidth="1"/>
    <col min="18" max="18" width="9.625" style="32" customWidth="1"/>
    <col min="19" max="19" width="18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50" customWidth="1"/>
    <col min="25" max="25" width="6.625" style="63" customWidth="1"/>
    <col min="26" max="26" width="6.625" style="32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2" customWidth="1"/>
    <col min="35" max="16384" width="9" style="32"/>
  </cols>
  <sheetData>
    <row r="1" spans="2:32" s="2" customFormat="1" ht="38.25" x14ac:dyDescent="0.55000000000000004">
      <c r="B1" s="387" t="s">
        <v>378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1"/>
      <c r="AB1" s="3"/>
    </row>
    <row r="2" spans="2:32" s="2" customFormat="1" ht="16.5" customHeight="1" x14ac:dyDescent="0.45">
      <c r="B2" s="403"/>
      <c r="C2" s="404"/>
      <c r="D2" s="404"/>
      <c r="E2" s="404"/>
      <c r="F2" s="404"/>
      <c r="G2" s="40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56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157.5" x14ac:dyDescent="0.25">
      <c r="B4" s="13" t="s">
        <v>0</v>
      </c>
      <c r="C4" s="14" t="s">
        <v>1</v>
      </c>
      <c r="D4" s="15" t="s">
        <v>2</v>
      </c>
      <c r="E4" s="83" t="s">
        <v>38</v>
      </c>
      <c r="F4" s="15"/>
      <c r="G4" s="15" t="s">
        <v>3</v>
      </c>
      <c r="H4" s="83" t="s">
        <v>38</v>
      </c>
      <c r="I4" s="15"/>
      <c r="J4" s="15" t="s">
        <v>4</v>
      </c>
      <c r="K4" s="83" t="s">
        <v>38</v>
      </c>
      <c r="L4" s="16"/>
      <c r="M4" s="15" t="s">
        <v>4</v>
      </c>
      <c r="N4" s="83" t="s">
        <v>38</v>
      </c>
      <c r="O4" s="15"/>
      <c r="P4" s="15" t="s">
        <v>4</v>
      </c>
      <c r="Q4" s="83" t="s">
        <v>38</v>
      </c>
      <c r="R4" s="15"/>
      <c r="S4" s="17" t="s">
        <v>5</v>
      </c>
      <c r="T4" s="83" t="s">
        <v>38</v>
      </c>
      <c r="U4" s="15"/>
      <c r="V4" s="158" t="s">
        <v>45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94">
        <v>3</v>
      </c>
      <c r="C5" s="399"/>
      <c r="D5" s="24" t="str">
        <f>'109年3月菜單'!A35</f>
        <v>白米飯</v>
      </c>
      <c r="E5" s="24" t="s">
        <v>80</v>
      </c>
      <c r="F5" s="25" t="s">
        <v>15</v>
      </c>
      <c r="G5" s="24" t="str">
        <f>'109年3月菜單'!A36</f>
        <v>糖汁嫩雞排</v>
      </c>
      <c r="H5" s="24" t="s">
        <v>106</v>
      </c>
      <c r="I5" s="25" t="s">
        <v>15</v>
      </c>
      <c r="J5" s="24" t="str">
        <f>'109年3月菜單'!A37</f>
        <v>紅燒滷腐(豆)</v>
      </c>
      <c r="K5" s="24" t="s">
        <v>149</v>
      </c>
      <c r="L5" s="25" t="s">
        <v>15</v>
      </c>
      <c r="M5" s="24" t="str">
        <f>'109年3月菜單'!A38</f>
        <v>嫩筍肉片</v>
      </c>
      <c r="N5" s="24" t="s">
        <v>111</v>
      </c>
      <c r="O5" s="25" t="s">
        <v>15</v>
      </c>
      <c r="P5" s="24" t="str">
        <f>'109年3月菜單'!A39</f>
        <v>深色蔬菜</v>
      </c>
      <c r="Q5" s="24" t="s">
        <v>42</v>
      </c>
      <c r="R5" s="25" t="s">
        <v>15</v>
      </c>
      <c r="S5" s="24" t="str">
        <f>'109年3月菜單'!A40</f>
        <v>柴魚海芽湯</v>
      </c>
      <c r="T5" s="24" t="s">
        <v>16</v>
      </c>
      <c r="U5" s="25" t="s">
        <v>15</v>
      </c>
      <c r="V5" s="394"/>
      <c r="W5" s="172" t="s">
        <v>7</v>
      </c>
      <c r="X5" s="96" t="s">
        <v>17</v>
      </c>
      <c r="Y5" s="181">
        <f>AB6</f>
        <v>6.5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 x14ac:dyDescent="0.3">
      <c r="B6" s="27" t="s">
        <v>8</v>
      </c>
      <c r="C6" s="399"/>
      <c r="D6" s="31" t="s">
        <v>142</v>
      </c>
      <c r="E6" s="28"/>
      <c r="F6" s="29">
        <v>130</v>
      </c>
      <c r="G6" s="267" t="s">
        <v>308</v>
      </c>
      <c r="H6" s="267"/>
      <c r="I6" s="267">
        <v>60</v>
      </c>
      <c r="J6" s="267" t="s">
        <v>284</v>
      </c>
      <c r="K6" s="267" t="s">
        <v>285</v>
      </c>
      <c r="L6" s="267">
        <v>40</v>
      </c>
      <c r="M6" s="268" t="s">
        <v>312</v>
      </c>
      <c r="N6" s="266"/>
      <c r="O6" s="267">
        <v>50</v>
      </c>
      <c r="P6" s="30" t="str">
        <f>P5</f>
        <v>深色蔬菜</v>
      </c>
      <c r="Q6" s="31"/>
      <c r="R6" s="30">
        <v>120</v>
      </c>
      <c r="S6" s="28" t="s">
        <v>222</v>
      </c>
      <c r="T6" s="29"/>
      <c r="U6" s="29">
        <v>10</v>
      </c>
      <c r="V6" s="395"/>
      <c r="W6" s="174">
        <f>AE11</f>
        <v>108.5</v>
      </c>
      <c r="X6" s="99" t="s">
        <v>22</v>
      </c>
      <c r="Y6" s="182">
        <f>AB7</f>
        <v>2.8</v>
      </c>
      <c r="Z6" s="12"/>
      <c r="AA6" s="21" t="s">
        <v>23</v>
      </c>
      <c r="AB6" s="3">
        <v>6.5</v>
      </c>
      <c r="AC6" s="3">
        <f>AB6*2</f>
        <v>13</v>
      </c>
      <c r="AD6" s="3"/>
      <c r="AE6" s="3">
        <f>AB6*15</f>
        <v>97.5</v>
      </c>
      <c r="AF6" s="3">
        <f>AC6*4+AE6*4</f>
        <v>442</v>
      </c>
    </row>
    <row r="7" spans="2:32" ht="27.95" customHeight="1" x14ac:dyDescent="0.3">
      <c r="B7" s="27">
        <v>22</v>
      </c>
      <c r="C7" s="399"/>
      <c r="D7" s="28"/>
      <c r="E7" s="28"/>
      <c r="F7" s="28"/>
      <c r="G7" s="267"/>
      <c r="H7" s="267"/>
      <c r="I7" s="267"/>
      <c r="J7" s="267" t="s">
        <v>299</v>
      </c>
      <c r="K7" s="267" t="s">
        <v>285</v>
      </c>
      <c r="L7" s="267">
        <v>20</v>
      </c>
      <c r="M7" s="265" t="s">
        <v>300</v>
      </c>
      <c r="N7" s="266"/>
      <c r="O7" s="266">
        <v>10</v>
      </c>
      <c r="P7" s="29"/>
      <c r="Q7" s="29"/>
      <c r="R7" s="29"/>
      <c r="S7" s="28" t="s">
        <v>227</v>
      </c>
      <c r="T7" s="29"/>
      <c r="U7" s="29" t="s">
        <v>224</v>
      </c>
      <c r="V7" s="395"/>
      <c r="W7" s="176" t="s">
        <v>9</v>
      </c>
      <c r="X7" s="102" t="s">
        <v>24</v>
      </c>
      <c r="Y7" s="182">
        <f>AB8</f>
        <v>2.2000000000000002</v>
      </c>
      <c r="Z7" s="2"/>
      <c r="AA7" s="33" t="s">
        <v>25</v>
      </c>
      <c r="AB7" s="3">
        <v>2.8</v>
      </c>
      <c r="AC7" s="34">
        <f>AB7*7</f>
        <v>19.599999999999998</v>
      </c>
      <c r="AD7" s="3">
        <f>AB7*5</f>
        <v>14</v>
      </c>
      <c r="AE7" s="3" t="s">
        <v>26</v>
      </c>
      <c r="AF7" s="35">
        <f>AC7*4+AD7*9</f>
        <v>204.39999999999998</v>
      </c>
    </row>
    <row r="8" spans="2:32" ht="27.95" customHeight="1" x14ac:dyDescent="0.3">
      <c r="B8" s="27" t="s">
        <v>10</v>
      </c>
      <c r="C8" s="399"/>
      <c r="D8" s="28"/>
      <c r="E8" s="28"/>
      <c r="F8" s="28"/>
      <c r="G8" s="266"/>
      <c r="H8" s="267"/>
      <c r="I8" s="267"/>
      <c r="J8" s="267" t="s">
        <v>290</v>
      </c>
      <c r="K8" s="270"/>
      <c r="L8" s="267">
        <v>10</v>
      </c>
      <c r="M8" s="268" t="s">
        <v>290</v>
      </c>
      <c r="N8" s="274"/>
      <c r="O8" s="267">
        <v>15</v>
      </c>
      <c r="P8" s="29"/>
      <c r="Q8" s="36"/>
      <c r="R8" s="29"/>
      <c r="S8" s="28"/>
      <c r="T8" s="36"/>
      <c r="U8" s="29"/>
      <c r="V8" s="395"/>
      <c r="W8" s="174">
        <f>AD11</f>
        <v>26.5</v>
      </c>
      <c r="X8" s="102" t="s">
        <v>27</v>
      </c>
      <c r="Y8" s="182">
        <f>AB9</f>
        <v>2.5</v>
      </c>
      <c r="Z8" s="12"/>
      <c r="AA8" s="2" t="s">
        <v>28</v>
      </c>
      <c r="AB8" s="3">
        <v>2.2000000000000002</v>
      </c>
      <c r="AC8" s="3">
        <f>AB8*1</f>
        <v>2.2000000000000002</v>
      </c>
      <c r="AD8" s="3" t="s">
        <v>26</v>
      </c>
      <c r="AE8" s="3">
        <f>AB8*5</f>
        <v>11</v>
      </c>
      <c r="AF8" s="3">
        <f>AC8*4+AE8*4</f>
        <v>52.8</v>
      </c>
    </row>
    <row r="9" spans="2:32" ht="27.95" customHeight="1" x14ac:dyDescent="0.25">
      <c r="B9" s="401" t="s">
        <v>34</v>
      </c>
      <c r="C9" s="399"/>
      <c r="D9" s="28"/>
      <c r="E9" s="28"/>
      <c r="F9" s="28"/>
      <c r="G9" s="267"/>
      <c r="H9" s="270"/>
      <c r="I9" s="266"/>
      <c r="J9" s="268"/>
      <c r="K9" s="268"/>
      <c r="L9" s="268"/>
      <c r="M9" s="266"/>
      <c r="N9" s="269"/>
      <c r="O9" s="266"/>
      <c r="P9" s="31"/>
      <c r="Q9" s="29"/>
      <c r="R9" s="30"/>
      <c r="S9" s="28"/>
      <c r="T9" s="36"/>
      <c r="U9" s="29"/>
      <c r="V9" s="395"/>
      <c r="W9" s="176" t="s">
        <v>11</v>
      </c>
      <c r="X9" s="102" t="s">
        <v>30</v>
      </c>
      <c r="Y9" s="182">
        <f>AB10</f>
        <v>0</v>
      </c>
      <c r="Z9" s="2"/>
      <c r="AA9" s="2" t="s">
        <v>31</v>
      </c>
      <c r="AB9" s="224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401"/>
      <c r="C10" s="399"/>
      <c r="D10" s="28"/>
      <c r="E10" s="28"/>
      <c r="F10" s="28"/>
      <c r="G10" s="30"/>
      <c r="H10" s="106"/>
      <c r="I10" s="30"/>
      <c r="J10" s="30"/>
      <c r="K10" s="106"/>
      <c r="L10" s="29"/>
      <c r="M10" s="31"/>
      <c r="N10" s="36"/>
      <c r="O10" s="30"/>
      <c r="P10" s="29"/>
      <c r="Q10" s="36"/>
      <c r="R10" s="29"/>
      <c r="S10" s="28"/>
      <c r="T10" s="36"/>
      <c r="U10" s="29"/>
      <c r="V10" s="395"/>
      <c r="W10" s="174">
        <f>AC11</f>
        <v>34.799999999999997</v>
      </c>
      <c r="X10" s="155" t="s">
        <v>39</v>
      </c>
      <c r="Y10" s="182">
        <v>0</v>
      </c>
      <c r="Z10" s="12"/>
      <c r="AA10" s="2" t="s">
        <v>32</v>
      </c>
      <c r="AE10" s="2">
        <f>AB10*15</f>
        <v>0</v>
      </c>
    </row>
    <row r="11" spans="2:32" ht="27.95" customHeight="1" x14ac:dyDescent="0.25">
      <c r="B11" s="37" t="s">
        <v>33</v>
      </c>
      <c r="C11" s="38"/>
      <c r="D11" s="28"/>
      <c r="E11" s="36"/>
      <c r="F11" s="28"/>
      <c r="G11" s="30"/>
      <c r="H11" s="106"/>
      <c r="I11" s="30"/>
      <c r="J11" s="30"/>
      <c r="K11" s="106"/>
      <c r="L11" s="29"/>
      <c r="M11" s="31"/>
      <c r="N11" s="29"/>
      <c r="O11" s="30"/>
      <c r="P11" s="29"/>
      <c r="Q11" s="36"/>
      <c r="R11" s="29"/>
      <c r="S11" s="29"/>
      <c r="T11" s="36"/>
      <c r="U11" s="29"/>
      <c r="V11" s="395"/>
      <c r="W11" s="176" t="s">
        <v>12</v>
      </c>
      <c r="X11" s="110"/>
      <c r="Y11" s="182"/>
      <c r="Z11" s="2"/>
      <c r="AC11" s="2">
        <f>SUM(AC6:AC10)</f>
        <v>34.799999999999997</v>
      </c>
      <c r="AD11" s="2">
        <f>SUM(AD6:AD10)</f>
        <v>26.5</v>
      </c>
      <c r="AE11" s="2">
        <f>SUM(AE6:AE10)</f>
        <v>108.5</v>
      </c>
      <c r="AF11" s="2">
        <f>AC11*4+AD11*9+AE11*4</f>
        <v>811.7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202"/>
      <c r="N12" s="36"/>
      <c r="O12" s="30"/>
      <c r="P12" s="29"/>
      <c r="Q12" s="36"/>
      <c r="R12" s="29"/>
      <c r="S12" s="29"/>
      <c r="T12" s="36"/>
      <c r="U12" s="29"/>
      <c r="V12" s="396"/>
      <c r="W12" s="174">
        <f>(W6*4)+(W8*9)+(W10*4)</f>
        <v>811.7</v>
      </c>
      <c r="X12" s="117"/>
      <c r="Y12" s="184"/>
      <c r="Z12" s="12"/>
      <c r="AC12" s="41">
        <f>AC11*4/AF11</f>
        <v>0.17149193051620054</v>
      </c>
      <c r="AD12" s="41">
        <f>AD11*9/AF11</f>
        <v>0.29382776888012813</v>
      </c>
      <c r="AE12" s="41">
        <f>AE11*4/AF11</f>
        <v>0.53468030060367133</v>
      </c>
    </row>
    <row r="13" spans="2:32" s="26" customFormat="1" ht="42" x14ac:dyDescent="0.3">
      <c r="B13" s="94">
        <v>3</v>
      </c>
      <c r="C13" s="399"/>
      <c r="D13" s="24" t="str">
        <f>'109年3月菜單'!E35</f>
        <v>白米飯</v>
      </c>
      <c r="E13" s="24" t="s">
        <v>80</v>
      </c>
      <c r="F13" s="25" t="s">
        <v>15</v>
      </c>
      <c r="G13" s="24" t="str">
        <f>'109年3月菜單'!E36</f>
        <v>中式燉肉</v>
      </c>
      <c r="H13" s="24" t="s">
        <v>111</v>
      </c>
      <c r="I13" s="25" t="s">
        <v>15</v>
      </c>
      <c r="J13" s="24" t="str">
        <f>'109年3月菜單'!E37</f>
        <v>鮮蔬炒泡麵</v>
      </c>
      <c r="K13" s="24" t="s">
        <v>115</v>
      </c>
      <c r="L13" s="25" t="s">
        <v>15</v>
      </c>
      <c r="M13" s="24" t="str">
        <f>'109年3月菜單'!E38</f>
        <v>海苔芝麻蒸蛋</v>
      </c>
      <c r="N13" s="24" t="s">
        <v>76</v>
      </c>
      <c r="O13" s="25" t="s">
        <v>15</v>
      </c>
      <c r="P13" s="24" t="str">
        <f>'109年3月菜單'!E39</f>
        <v>淺色蔬菜</v>
      </c>
      <c r="Q13" s="24" t="s">
        <v>42</v>
      </c>
      <c r="R13" s="25" t="s">
        <v>15</v>
      </c>
      <c r="S13" s="24" t="str">
        <f>'109年3月菜單'!E40</f>
        <v>綠豆地瓜湯</v>
      </c>
      <c r="T13" s="24" t="s">
        <v>16</v>
      </c>
      <c r="U13" s="25" t="s">
        <v>15</v>
      </c>
      <c r="V13" s="394"/>
      <c r="W13" s="172" t="s">
        <v>7</v>
      </c>
      <c r="X13" s="96" t="s">
        <v>66</v>
      </c>
      <c r="Y13" s="181">
        <f>AB14</f>
        <v>6.5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 x14ac:dyDescent="0.3">
      <c r="B14" s="27" t="s">
        <v>8</v>
      </c>
      <c r="C14" s="399"/>
      <c r="D14" s="268" t="s">
        <v>89</v>
      </c>
      <c r="E14" s="265"/>
      <c r="F14" s="266">
        <v>110</v>
      </c>
      <c r="G14" s="267" t="s">
        <v>275</v>
      </c>
      <c r="H14" s="267"/>
      <c r="I14" s="267">
        <v>60</v>
      </c>
      <c r="J14" s="267" t="s">
        <v>398</v>
      </c>
      <c r="K14" s="267"/>
      <c r="L14" s="267">
        <v>30</v>
      </c>
      <c r="M14" s="267" t="s">
        <v>276</v>
      </c>
      <c r="N14" s="267"/>
      <c r="O14" s="267">
        <v>40</v>
      </c>
      <c r="P14" s="30" t="str">
        <f>P13</f>
        <v>淺色蔬菜</v>
      </c>
      <c r="Q14" s="31"/>
      <c r="R14" s="30">
        <v>130</v>
      </c>
      <c r="S14" s="28" t="s">
        <v>138</v>
      </c>
      <c r="T14" s="159"/>
      <c r="U14" s="28">
        <v>10</v>
      </c>
      <c r="V14" s="395"/>
      <c r="W14" s="174">
        <f>AE19</f>
        <v>107.5</v>
      </c>
      <c r="X14" s="99" t="s">
        <v>67</v>
      </c>
      <c r="Y14" s="182">
        <f>AB15</f>
        <v>2.5</v>
      </c>
      <c r="Z14" s="12"/>
      <c r="AA14" s="21" t="s">
        <v>23</v>
      </c>
      <c r="AB14" s="3">
        <v>6.5</v>
      </c>
      <c r="AC14" s="3">
        <f>AB14*2</f>
        <v>13</v>
      </c>
      <c r="AD14" s="3"/>
      <c r="AE14" s="3">
        <f>AB14*15</f>
        <v>97.5</v>
      </c>
      <c r="AF14" s="3">
        <f>AC14*4+AE14*4</f>
        <v>442</v>
      </c>
    </row>
    <row r="15" spans="2:32" ht="27.95" customHeight="1" x14ac:dyDescent="0.3">
      <c r="B15" s="27">
        <v>23</v>
      </c>
      <c r="C15" s="399"/>
      <c r="D15" s="265"/>
      <c r="E15" s="265"/>
      <c r="F15" s="266"/>
      <c r="G15" s="267" t="s">
        <v>247</v>
      </c>
      <c r="H15" s="267"/>
      <c r="I15" s="267">
        <v>35</v>
      </c>
      <c r="J15" s="267" t="s">
        <v>395</v>
      </c>
      <c r="K15" s="267"/>
      <c r="L15" s="267">
        <v>20</v>
      </c>
      <c r="M15" s="267" t="s">
        <v>315</v>
      </c>
      <c r="N15" s="267"/>
      <c r="O15" s="267">
        <v>1</v>
      </c>
      <c r="P15" s="29"/>
      <c r="Q15" s="29"/>
      <c r="R15" s="29"/>
      <c r="S15" s="28" t="s">
        <v>141</v>
      </c>
      <c r="T15" s="28"/>
      <c r="U15" s="28">
        <v>20</v>
      </c>
      <c r="V15" s="395"/>
      <c r="W15" s="176" t="s">
        <v>9</v>
      </c>
      <c r="X15" s="102" t="s">
        <v>68</v>
      </c>
      <c r="Y15" s="182">
        <f>AB16</f>
        <v>2</v>
      </c>
      <c r="Z15" s="2"/>
      <c r="AA15" s="33" t="s">
        <v>25</v>
      </c>
      <c r="AB15" s="3">
        <v>2.5</v>
      </c>
      <c r="AC15" s="34">
        <f>AB15*7</f>
        <v>17.5</v>
      </c>
      <c r="AD15" s="3">
        <f>AB15*5</f>
        <v>12.5</v>
      </c>
      <c r="AE15" s="3" t="s">
        <v>26</v>
      </c>
      <c r="AF15" s="35">
        <f>AC15*4+AD15*9</f>
        <v>182.5</v>
      </c>
    </row>
    <row r="16" spans="2:32" ht="27.95" customHeight="1" x14ac:dyDescent="0.3">
      <c r="B16" s="27" t="s">
        <v>10</v>
      </c>
      <c r="C16" s="399"/>
      <c r="D16" s="36"/>
      <c r="E16" s="36"/>
      <c r="F16" s="29"/>
      <c r="G16" s="267" t="s">
        <v>290</v>
      </c>
      <c r="H16" s="233"/>
      <c r="I16" s="267">
        <v>25</v>
      </c>
      <c r="J16" s="267" t="s">
        <v>290</v>
      </c>
      <c r="K16" s="233"/>
      <c r="L16" s="267">
        <v>15</v>
      </c>
      <c r="M16" s="267" t="s">
        <v>316</v>
      </c>
      <c r="N16" s="233"/>
      <c r="O16" s="267" t="s">
        <v>354</v>
      </c>
      <c r="P16" s="29"/>
      <c r="Q16" s="36"/>
      <c r="R16" s="29"/>
      <c r="S16" s="28"/>
      <c r="T16" s="29"/>
      <c r="U16" s="29"/>
      <c r="V16" s="395"/>
      <c r="W16" s="174">
        <v>23</v>
      </c>
      <c r="X16" s="102" t="s">
        <v>69</v>
      </c>
      <c r="Y16" s="182">
        <f>AB17</f>
        <v>2.5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7" ht="27.95" customHeight="1" x14ac:dyDescent="0.25">
      <c r="B17" s="401" t="s">
        <v>35</v>
      </c>
      <c r="C17" s="399"/>
      <c r="D17" s="36"/>
      <c r="E17" s="36"/>
      <c r="F17" s="29"/>
      <c r="G17" s="29"/>
      <c r="H17" s="36"/>
      <c r="I17" s="29"/>
      <c r="J17" s="30"/>
      <c r="K17" s="36"/>
      <c r="L17" s="30"/>
      <c r="M17" s="31"/>
      <c r="N17" s="31"/>
      <c r="O17" s="30"/>
      <c r="P17" s="29"/>
      <c r="Q17" s="36"/>
      <c r="R17" s="29"/>
      <c r="S17" s="28"/>
      <c r="T17" s="29"/>
      <c r="U17" s="29"/>
      <c r="V17" s="395"/>
      <c r="W17" s="176" t="s">
        <v>11</v>
      </c>
      <c r="X17" s="102" t="s">
        <v>70</v>
      </c>
      <c r="Y17" s="182">
        <f>AB18</f>
        <v>0</v>
      </c>
      <c r="Z17" s="2"/>
      <c r="AA17" s="2" t="s">
        <v>31</v>
      </c>
      <c r="AB17" s="224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7" ht="27.95" customHeight="1" x14ac:dyDescent="0.3">
      <c r="B18" s="401"/>
      <c r="C18" s="399"/>
      <c r="D18" s="36"/>
      <c r="E18" s="36"/>
      <c r="F18" s="29"/>
      <c r="G18" s="29"/>
      <c r="H18" s="36"/>
      <c r="I18" s="29"/>
      <c r="J18" s="30"/>
      <c r="K18" s="36"/>
      <c r="L18" s="30"/>
      <c r="M18" s="31"/>
      <c r="N18" s="31"/>
      <c r="O18" s="30"/>
      <c r="P18" s="29"/>
      <c r="Q18" s="36"/>
      <c r="R18" s="29"/>
      <c r="S18" s="28"/>
      <c r="T18" s="36"/>
      <c r="U18" s="29"/>
      <c r="V18" s="395"/>
      <c r="W18" s="174">
        <f>AC19</f>
        <v>32.5</v>
      </c>
      <c r="X18" s="155" t="s">
        <v>71</v>
      </c>
      <c r="Y18" s="182">
        <v>0</v>
      </c>
      <c r="Z18" s="12"/>
      <c r="AA18" s="2" t="s">
        <v>32</v>
      </c>
      <c r="AE18" s="2">
        <f>AB18*15</f>
        <v>0</v>
      </c>
    </row>
    <row r="19" spans="2:37" ht="27.95" customHeight="1" x14ac:dyDescent="0.25">
      <c r="B19" s="37" t="s">
        <v>33</v>
      </c>
      <c r="C19" s="38"/>
      <c r="D19" s="36"/>
      <c r="E19" s="36"/>
      <c r="F19" s="29"/>
      <c r="G19" s="29"/>
      <c r="H19" s="36"/>
      <c r="I19" s="29"/>
      <c r="J19" s="204"/>
      <c r="K19" s="30"/>
      <c r="L19" s="29"/>
      <c r="M19" s="31"/>
      <c r="N19" s="106"/>
      <c r="O19" s="30"/>
      <c r="P19" s="29"/>
      <c r="Q19" s="36"/>
      <c r="R19" s="29"/>
      <c r="S19" s="29"/>
      <c r="T19" s="36"/>
      <c r="U19" s="29"/>
      <c r="V19" s="395"/>
      <c r="W19" s="176" t="s">
        <v>12</v>
      </c>
      <c r="X19" s="110"/>
      <c r="Y19" s="182"/>
      <c r="Z19" s="2"/>
      <c r="AC19" s="2">
        <f>SUM(AC14:AC18)</f>
        <v>32.5</v>
      </c>
      <c r="AD19" s="2">
        <f>SUM(AD14:AD18)</f>
        <v>25</v>
      </c>
      <c r="AE19" s="2">
        <f>SUM(AE14:AE18)</f>
        <v>107.5</v>
      </c>
      <c r="AF19" s="2">
        <f>AC19*4+AD19*9+AE19*4</f>
        <v>785</v>
      </c>
    </row>
    <row r="20" spans="2:37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31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396"/>
      <c r="W20" s="174">
        <f>AF19</f>
        <v>785</v>
      </c>
      <c r="X20" s="117"/>
      <c r="Y20" s="184"/>
      <c r="Z20" s="12"/>
      <c r="AC20" s="41">
        <f>AC19*4/AF19</f>
        <v>0.16560509554140126</v>
      </c>
      <c r="AD20" s="41">
        <f>AD19*9/AF19</f>
        <v>0.28662420382165604</v>
      </c>
      <c r="AE20" s="41">
        <f>AE19*4/AF19</f>
        <v>0.54777070063694266</v>
      </c>
    </row>
    <row r="21" spans="2:37" s="26" customFormat="1" ht="42" x14ac:dyDescent="0.3">
      <c r="B21" s="94">
        <v>3</v>
      </c>
      <c r="C21" s="399"/>
      <c r="D21" s="24" t="str">
        <f>'109年3月菜單'!I35</f>
        <v>飄香油飯</v>
      </c>
      <c r="E21" s="24" t="s">
        <v>111</v>
      </c>
      <c r="F21" s="25" t="s">
        <v>15</v>
      </c>
      <c r="G21" s="24" t="str">
        <f>'109年3月菜單'!I36</f>
        <v>香酥蝦排(海炸)</v>
      </c>
      <c r="H21" s="24" t="s">
        <v>113</v>
      </c>
      <c r="I21" s="25" t="s">
        <v>15</v>
      </c>
      <c r="J21" s="24" t="str">
        <f>'109年3月菜單'!I37</f>
        <v>酸甜蘿蔔糕(冷)</v>
      </c>
      <c r="K21" s="24" t="s">
        <v>154</v>
      </c>
      <c r="L21" s="25" t="s">
        <v>15</v>
      </c>
      <c r="M21" s="24" t="str">
        <f>'109年3月菜單'!I38</f>
        <v>吮指雞塊(加)</v>
      </c>
      <c r="N21" s="24" t="s">
        <v>16</v>
      </c>
      <c r="O21" s="25" t="s">
        <v>15</v>
      </c>
      <c r="P21" s="24" t="str">
        <f>'109年3月菜單'!I39</f>
        <v>深色蔬菜</v>
      </c>
      <c r="Q21" s="24" t="s">
        <v>42</v>
      </c>
      <c r="R21" s="25" t="s">
        <v>15</v>
      </c>
      <c r="S21" s="191" t="str">
        <f>'109年3月菜單'!I40</f>
        <v>巧達濃湯</v>
      </c>
      <c r="T21" s="24" t="s">
        <v>16</v>
      </c>
      <c r="U21" s="25" t="s">
        <v>15</v>
      </c>
      <c r="V21" s="383"/>
      <c r="W21" s="172" t="s">
        <v>74</v>
      </c>
      <c r="X21" s="96" t="s">
        <v>17</v>
      </c>
      <c r="Y21" s="135">
        <f>AB22</f>
        <v>6.5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7" s="45" customFormat="1" ht="27.75" customHeight="1" x14ac:dyDescent="0.4">
      <c r="B22" s="43" t="s">
        <v>8</v>
      </c>
      <c r="C22" s="399"/>
      <c r="D22" s="31" t="s">
        <v>262</v>
      </c>
      <c r="E22" s="28"/>
      <c r="F22" s="29">
        <v>90</v>
      </c>
      <c r="G22" s="30" t="s">
        <v>248</v>
      </c>
      <c r="H22" s="31" t="s">
        <v>268</v>
      </c>
      <c r="I22" s="30">
        <v>60</v>
      </c>
      <c r="J22" s="29" t="s">
        <v>266</v>
      </c>
      <c r="K22" s="29" t="s">
        <v>127</v>
      </c>
      <c r="L22" s="29">
        <v>40</v>
      </c>
      <c r="M22" s="31" t="s">
        <v>345</v>
      </c>
      <c r="N22" s="31" t="s">
        <v>267</v>
      </c>
      <c r="O22" s="31">
        <v>35</v>
      </c>
      <c r="P22" s="30" t="str">
        <f>P21</f>
        <v>深色蔬菜</v>
      </c>
      <c r="Q22" s="31"/>
      <c r="R22" s="30">
        <v>130</v>
      </c>
      <c r="S22" s="30" t="s">
        <v>218</v>
      </c>
      <c r="T22" s="30"/>
      <c r="U22" s="30">
        <v>15</v>
      </c>
      <c r="V22" s="384"/>
      <c r="W22" s="174">
        <f>AE27</f>
        <v>107.5</v>
      </c>
      <c r="X22" s="99" t="s">
        <v>22</v>
      </c>
      <c r="Y22" s="136">
        <f>AB23</f>
        <v>2.7</v>
      </c>
      <c r="Z22" s="44"/>
      <c r="AA22" s="21" t="s">
        <v>23</v>
      </c>
      <c r="AB22" s="3">
        <v>6.5</v>
      </c>
      <c r="AC22" s="3">
        <f>AB22*2</f>
        <v>13</v>
      </c>
      <c r="AD22" s="3"/>
      <c r="AE22" s="3">
        <f>AB22*15</f>
        <v>97.5</v>
      </c>
      <c r="AF22" s="3">
        <f>AC22*4+AE22*4</f>
        <v>442</v>
      </c>
    </row>
    <row r="23" spans="2:37" s="45" customFormat="1" ht="27.95" customHeight="1" x14ac:dyDescent="0.3">
      <c r="B23" s="43">
        <v>24</v>
      </c>
      <c r="C23" s="399"/>
      <c r="D23" s="30" t="s">
        <v>136</v>
      </c>
      <c r="E23" s="30"/>
      <c r="F23" s="30">
        <v>10</v>
      </c>
      <c r="G23" s="30"/>
      <c r="H23" s="31"/>
      <c r="I23" s="30"/>
      <c r="J23" s="29"/>
      <c r="K23" s="29"/>
      <c r="L23" s="29"/>
      <c r="M23" s="31"/>
      <c r="N23" s="31"/>
      <c r="O23" s="31"/>
      <c r="P23" s="29"/>
      <c r="Q23" s="29"/>
      <c r="R23" s="29"/>
      <c r="S23" s="28" t="s">
        <v>97</v>
      </c>
      <c r="T23" s="160"/>
      <c r="U23" s="30">
        <v>10</v>
      </c>
      <c r="V23" s="384"/>
      <c r="W23" s="176" t="s">
        <v>9</v>
      </c>
      <c r="X23" s="102" t="s">
        <v>24</v>
      </c>
      <c r="Y23" s="136">
        <f>AB24</f>
        <v>2</v>
      </c>
      <c r="Z23" s="46"/>
      <c r="AA23" s="33" t="s">
        <v>25</v>
      </c>
      <c r="AB23" s="3">
        <v>2.7</v>
      </c>
      <c r="AC23" s="34">
        <f>AB23*7</f>
        <v>18.900000000000002</v>
      </c>
      <c r="AD23" s="3">
        <f>AB23*5</f>
        <v>13.5</v>
      </c>
      <c r="AE23" s="3" t="s">
        <v>26</v>
      </c>
      <c r="AF23" s="35">
        <f>AC23*4+AD23*9</f>
        <v>197.10000000000002</v>
      </c>
    </row>
    <row r="24" spans="2:37" s="45" customFormat="1" ht="27.95" customHeight="1" x14ac:dyDescent="0.4">
      <c r="B24" s="43" t="s">
        <v>10</v>
      </c>
      <c r="C24" s="399"/>
      <c r="D24" s="30" t="s">
        <v>103</v>
      </c>
      <c r="E24" s="106"/>
      <c r="F24" s="30">
        <v>10</v>
      </c>
      <c r="G24" s="30"/>
      <c r="H24" s="31"/>
      <c r="I24" s="30"/>
      <c r="J24" s="29"/>
      <c r="K24" s="29"/>
      <c r="L24" s="29"/>
      <c r="M24" s="31"/>
      <c r="N24" s="106"/>
      <c r="O24" s="30"/>
      <c r="P24" s="29"/>
      <c r="Q24" s="36"/>
      <c r="R24" s="29"/>
      <c r="S24" s="31" t="s">
        <v>148</v>
      </c>
      <c r="T24" s="31"/>
      <c r="U24" s="31" t="s">
        <v>93</v>
      </c>
      <c r="V24" s="384"/>
      <c r="W24" s="174">
        <f>AD27</f>
        <v>28.5</v>
      </c>
      <c r="X24" s="102" t="s">
        <v>27</v>
      </c>
      <c r="Y24" s="136">
        <f>AB25</f>
        <v>3</v>
      </c>
      <c r="Z24" s="44"/>
      <c r="AA24" s="2" t="s">
        <v>28</v>
      </c>
      <c r="AB24" s="3">
        <v>2</v>
      </c>
      <c r="AC24" s="3">
        <f>AB24*1</f>
        <v>2</v>
      </c>
      <c r="AD24" s="3" t="s">
        <v>26</v>
      </c>
      <c r="AE24" s="3">
        <f>AB24*5</f>
        <v>10</v>
      </c>
      <c r="AF24" s="3">
        <f>AC24*4+AE24*4</f>
        <v>48</v>
      </c>
    </row>
    <row r="25" spans="2:37" s="45" customFormat="1" ht="27.95" customHeight="1" x14ac:dyDescent="0.25">
      <c r="B25" s="402" t="s">
        <v>36</v>
      </c>
      <c r="C25" s="399"/>
      <c r="D25" s="30"/>
      <c r="E25" s="106"/>
      <c r="F25" s="30"/>
      <c r="G25" s="29"/>
      <c r="H25" s="28"/>
      <c r="I25" s="29"/>
      <c r="J25" s="30"/>
      <c r="K25" s="31"/>
      <c r="L25" s="30"/>
      <c r="M25" s="31"/>
      <c r="N25" s="106"/>
      <c r="O25" s="31"/>
      <c r="P25" s="31"/>
      <c r="Q25" s="31"/>
      <c r="R25" s="31"/>
      <c r="S25" s="30"/>
      <c r="T25" s="30"/>
      <c r="U25" s="30"/>
      <c r="V25" s="384"/>
      <c r="W25" s="176" t="s">
        <v>11</v>
      </c>
      <c r="X25" s="102" t="s">
        <v>30</v>
      </c>
      <c r="Y25" s="136">
        <f>AB26</f>
        <v>0</v>
      </c>
      <c r="Z25" s="46"/>
      <c r="AA25" s="2" t="s">
        <v>31</v>
      </c>
      <c r="AB25" s="3">
        <v>3</v>
      </c>
      <c r="AC25" s="3"/>
      <c r="AD25" s="3">
        <f>AB25*5</f>
        <v>15</v>
      </c>
      <c r="AE25" s="3" t="s">
        <v>26</v>
      </c>
      <c r="AF25" s="3">
        <f>AD25*9</f>
        <v>135</v>
      </c>
    </row>
    <row r="26" spans="2:37" s="45" customFormat="1" ht="27.95" customHeight="1" x14ac:dyDescent="0.4">
      <c r="B26" s="402"/>
      <c r="C26" s="399"/>
      <c r="D26" s="29"/>
      <c r="E26" s="36"/>
      <c r="F26" s="29"/>
      <c r="G26" s="47"/>
      <c r="H26" s="36"/>
      <c r="I26" s="168"/>
      <c r="J26" s="209"/>
      <c r="K26" s="106"/>
      <c r="L26" s="30"/>
      <c r="M26" s="211"/>
      <c r="N26" s="169"/>
      <c r="O26" s="29"/>
      <c r="P26" s="31"/>
      <c r="Q26" s="31"/>
      <c r="R26" s="31"/>
      <c r="S26" s="28"/>
      <c r="T26" s="160"/>
      <c r="U26" s="30"/>
      <c r="V26" s="384"/>
      <c r="W26" s="174">
        <f>AC27</f>
        <v>33.900000000000006</v>
      </c>
      <c r="X26" s="155" t="s">
        <v>39</v>
      </c>
      <c r="Y26" s="136">
        <v>0</v>
      </c>
      <c r="Z26" s="44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7" s="45" customFormat="1" ht="27.95" customHeight="1" x14ac:dyDescent="0.25">
      <c r="B27" s="37" t="s">
        <v>33</v>
      </c>
      <c r="C27" s="48"/>
      <c r="D27" s="29"/>
      <c r="E27" s="36"/>
      <c r="F27" s="29"/>
      <c r="G27" s="29"/>
      <c r="H27" s="36"/>
      <c r="I27" s="168"/>
      <c r="J27" s="211"/>
      <c r="K27" s="169"/>
      <c r="L27" s="29"/>
      <c r="M27" s="211"/>
      <c r="N27" s="169"/>
      <c r="O27" s="29"/>
      <c r="P27" s="31"/>
      <c r="Q27" s="106"/>
      <c r="R27" s="30"/>
      <c r="S27" s="31"/>
      <c r="T27" s="31"/>
      <c r="U27" s="31"/>
      <c r="V27" s="384"/>
      <c r="W27" s="189" t="s">
        <v>12</v>
      </c>
      <c r="X27" s="110"/>
      <c r="Y27" s="136"/>
      <c r="Z27" s="46"/>
      <c r="AA27" s="2"/>
      <c r="AB27" s="3"/>
      <c r="AC27" s="2">
        <f>SUM(AC22:AC26)</f>
        <v>33.900000000000006</v>
      </c>
      <c r="AD27" s="2">
        <f>SUM(AD22:AD26)</f>
        <v>28.5</v>
      </c>
      <c r="AE27" s="2">
        <f>SUM(AE22:AE26)</f>
        <v>107.5</v>
      </c>
      <c r="AF27" s="2">
        <f>AC27*4+AD27*9+AE27*4</f>
        <v>822.1</v>
      </c>
    </row>
    <row r="28" spans="2:37" s="45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168"/>
      <c r="J28" s="213"/>
      <c r="K28" s="169"/>
      <c r="L28" s="29"/>
      <c r="M28" s="213"/>
      <c r="N28" s="169"/>
      <c r="O28" s="29"/>
      <c r="P28" s="29"/>
      <c r="Q28" s="36"/>
      <c r="R28" s="29"/>
      <c r="S28" s="29"/>
      <c r="T28" s="36"/>
      <c r="U28" s="29"/>
      <c r="V28" s="385"/>
      <c r="W28" s="190">
        <f>(W22*4)+(W24*9)+(W26*4)</f>
        <v>822.1</v>
      </c>
      <c r="X28" s="107"/>
      <c r="Y28" s="136"/>
      <c r="Z28" s="44"/>
      <c r="AA28" s="46"/>
      <c r="AB28" s="51"/>
      <c r="AC28" s="41">
        <f>AC27*4/AF27</f>
        <v>0.16494343753801244</v>
      </c>
      <c r="AD28" s="41">
        <f>AD27*9/AF27</f>
        <v>0.31200583870575355</v>
      </c>
      <c r="AE28" s="41">
        <f>AE27*4/AF27</f>
        <v>0.52305072375623407</v>
      </c>
      <c r="AF28" s="46"/>
    </row>
    <row r="29" spans="2:37" s="26" customFormat="1" ht="42" x14ac:dyDescent="0.3">
      <c r="B29" s="94">
        <v>3</v>
      </c>
      <c r="C29" s="399"/>
      <c r="D29" s="24" t="str">
        <f>'109年3月菜單'!M35</f>
        <v>地瓜飯</v>
      </c>
      <c r="E29" s="24" t="s">
        <v>80</v>
      </c>
      <c r="F29" s="25" t="s">
        <v>15</v>
      </c>
      <c r="G29" s="24" t="str">
        <f>'109年3月菜單'!M36</f>
        <v>洋蔥豬柳</v>
      </c>
      <c r="H29" s="24" t="s">
        <v>105</v>
      </c>
      <c r="I29" s="25" t="s">
        <v>15</v>
      </c>
      <c r="J29" s="170" t="str">
        <f>'109年3月菜單'!M37</f>
        <v>白菜豆皮(豆)</v>
      </c>
      <c r="K29" s="24" t="s">
        <v>111</v>
      </c>
      <c r="L29" s="25" t="s">
        <v>15</v>
      </c>
      <c r="M29" s="24" t="str">
        <f>'109年3月菜單'!M38</f>
        <v>炫烤翅小腿</v>
      </c>
      <c r="N29" s="24" t="s">
        <v>106</v>
      </c>
      <c r="O29" s="25" t="s">
        <v>15</v>
      </c>
      <c r="P29" s="24" t="str">
        <f>'109年3月菜單'!M39</f>
        <v>深色蔬菜</v>
      </c>
      <c r="Q29" s="24" t="s">
        <v>42</v>
      </c>
      <c r="R29" s="25" t="s">
        <v>15</v>
      </c>
      <c r="S29" s="24" t="str">
        <f>'109年3月菜單'!M40</f>
        <v>白玉湯</v>
      </c>
      <c r="T29" s="24" t="s">
        <v>16</v>
      </c>
      <c r="U29" s="25" t="s">
        <v>15</v>
      </c>
      <c r="V29" s="383"/>
      <c r="W29" s="172" t="s">
        <v>7</v>
      </c>
      <c r="X29" s="96" t="s">
        <v>17</v>
      </c>
      <c r="Y29" s="135">
        <f>AB30</f>
        <v>6.5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  <c r="AI29" s="31" t="s">
        <v>89</v>
      </c>
      <c r="AJ29" s="28"/>
      <c r="AK29" s="29">
        <v>105</v>
      </c>
    </row>
    <row r="30" spans="2:37" ht="27.95" customHeight="1" x14ac:dyDescent="0.3">
      <c r="B30" s="27" t="s">
        <v>8</v>
      </c>
      <c r="C30" s="399"/>
      <c r="D30" s="31" t="s">
        <v>142</v>
      </c>
      <c r="E30" s="31"/>
      <c r="F30" s="31">
        <v>110</v>
      </c>
      <c r="G30" s="31" t="s">
        <v>240</v>
      </c>
      <c r="H30" s="29"/>
      <c r="I30" s="29">
        <v>50</v>
      </c>
      <c r="J30" s="267" t="s">
        <v>298</v>
      </c>
      <c r="K30" s="275"/>
      <c r="L30" s="267">
        <v>35</v>
      </c>
      <c r="M30" s="277" t="s">
        <v>355</v>
      </c>
      <c r="N30" s="271"/>
      <c r="O30" s="277">
        <v>40</v>
      </c>
      <c r="P30" s="30" t="str">
        <f>P29</f>
        <v>深色蔬菜</v>
      </c>
      <c r="Q30" s="31"/>
      <c r="R30" s="30">
        <v>120</v>
      </c>
      <c r="S30" s="30" t="s">
        <v>228</v>
      </c>
      <c r="T30" s="30"/>
      <c r="U30" s="30">
        <v>30</v>
      </c>
      <c r="V30" s="384"/>
      <c r="W30" s="174">
        <f>AE35</f>
        <v>123.5</v>
      </c>
      <c r="X30" s="99" t="s">
        <v>22</v>
      </c>
      <c r="Y30" s="136">
        <f>AB31</f>
        <v>2.7</v>
      </c>
      <c r="Z30" s="12"/>
      <c r="AA30" s="21" t="s">
        <v>23</v>
      </c>
      <c r="AB30" s="3">
        <v>6.5</v>
      </c>
      <c r="AC30" s="3">
        <f>AB30*2</f>
        <v>13</v>
      </c>
      <c r="AD30" s="3"/>
      <c r="AE30" s="3">
        <f>AB30*15</f>
        <v>97.5</v>
      </c>
      <c r="AF30" s="3">
        <f>AC30*4+AE30*4</f>
        <v>442</v>
      </c>
      <c r="AI30" s="30" t="s">
        <v>157</v>
      </c>
      <c r="AJ30" s="30"/>
      <c r="AK30" s="30">
        <v>20</v>
      </c>
    </row>
    <row r="31" spans="2:37" ht="27.95" customHeight="1" x14ac:dyDescent="0.3">
      <c r="B31" s="27">
        <v>25</v>
      </c>
      <c r="C31" s="399"/>
      <c r="D31" s="31" t="s">
        <v>147</v>
      </c>
      <c r="E31" s="31"/>
      <c r="F31" s="31">
        <v>40</v>
      </c>
      <c r="G31" s="28" t="s">
        <v>257</v>
      </c>
      <c r="H31" s="29"/>
      <c r="I31" s="29">
        <v>30</v>
      </c>
      <c r="J31" s="267" t="s">
        <v>290</v>
      </c>
      <c r="K31" s="267"/>
      <c r="L31" s="267">
        <v>15</v>
      </c>
      <c r="M31" s="267"/>
      <c r="N31" s="271"/>
      <c r="O31" s="267"/>
      <c r="P31" s="30"/>
      <c r="Q31" s="106"/>
      <c r="R31" s="30"/>
      <c r="S31" s="28"/>
      <c r="T31" s="160"/>
      <c r="U31" s="30"/>
      <c r="V31" s="384"/>
      <c r="W31" s="176" t="s">
        <v>9</v>
      </c>
      <c r="X31" s="102" t="s">
        <v>24</v>
      </c>
      <c r="Y31" s="136">
        <f>AB32</f>
        <v>2.2000000000000002</v>
      </c>
      <c r="Z31" s="2"/>
      <c r="AA31" s="33" t="s">
        <v>25</v>
      </c>
      <c r="AB31" s="3">
        <v>2.7</v>
      </c>
      <c r="AC31" s="34">
        <f>AB31*7</f>
        <v>18.900000000000002</v>
      </c>
      <c r="AD31" s="3">
        <f>AB31*5</f>
        <v>13.5</v>
      </c>
      <c r="AE31" s="3" t="s">
        <v>26</v>
      </c>
      <c r="AF31" s="35">
        <f>AC31*4+AD31*9</f>
        <v>197.10000000000002</v>
      </c>
      <c r="AI31" s="30" t="s">
        <v>102</v>
      </c>
      <c r="AJ31" s="106"/>
      <c r="AK31" s="30">
        <v>15</v>
      </c>
    </row>
    <row r="32" spans="2:37" ht="27.95" customHeight="1" x14ac:dyDescent="0.3">
      <c r="B32" s="27" t="s">
        <v>10</v>
      </c>
      <c r="C32" s="399"/>
      <c r="D32" s="36"/>
      <c r="E32" s="36"/>
      <c r="F32" s="29"/>
      <c r="G32" s="28"/>
      <c r="H32" s="36"/>
      <c r="I32" s="29"/>
      <c r="J32" s="267" t="s">
        <v>333</v>
      </c>
      <c r="K32" s="231" t="s">
        <v>285</v>
      </c>
      <c r="L32" s="267">
        <v>5</v>
      </c>
      <c r="M32" s="267"/>
      <c r="N32" s="271"/>
      <c r="O32" s="267"/>
      <c r="P32" s="30"/>
      <c r="Q32" s="106"/>
      <c r="R32" s="30"/>
      <c r="S32" s="31"/>
      <c r="T32" s="106"/>
      <c r="U32" s="30"/>
      <c r="V32" s="384"/>
      <c r="W32" s="174">
        <f>AD35</f>
        <v>26</v>
      </c>
      <c r="X32" s="102" t="s">
        <v>27</v>
      </c>
      <c r="Y32" s="136">
        <f>AB33</f>
        <v>2.5</v>
      </c>
      <c r="Z32" s="12"/>
      <c r="AA32" s="2" t="s">
        <v>28</v>
      </c>
      <c r="AB32" s="3">
        <v>2.2000000000000002</v>
      </c>
      <c r="AC32" s="3">
        <f>AB32*1</f>
        <v>2.2000000000000002</v>
      </c>
      <c r="AD32" s="3" t="s">
        <v>26</v>
      </c>
      <c r="AE32" s="3">
        <f>AB32*5</f>
        <v>11</v>
      </c>
      <c r="AF32" s="3">
        <f>AC32*4+AE32*4</f>
        <v>52.8</v>
      </c>
      <c r="AI32" s="30" t="s">
        <v>158</v>
      </c>
      <c r="AJ32" s="106"/>
      <c r="AK32" s="30" t="s">
        <v>93</v>
      </c>
    </row>
    <row r="33" spans="2:32" ht="27.95" customHeight="1" x14ac:dyDescent="0.25">
      <c r="B33" s="401" t="s">
        <v>37</v>
      </c>
      <c r="C33" s="399"/>
      <c r="D33" s="36"/>
      <c r="E33" s="36"/>
      <c r="F33" s="29"/>
      <c r="G33" s="28"/>
      <c r="H33" s="36"/>
      <c r="I33" s="29"/>
      <c r="J33" s="267" t="s">
        <v>301</v>
      </c>
      <c r="K33" s="231"/>
      <c r="L33" s="267">
        <v>10</v>
      </c>
      <c r="M33" s="267"/>
      <c r="N33" s="232"/>
      <c r="O33" s="267"/>
      <c r="P33" s="29"/>
      <c r="Q33" s="36"/>
      <c r="R33" s="29"/>
      <c r="S33" s="28"/>
      <c r="T33" s="29"/>
      <c r="U33" s="29"/>
      <c r="V33" s="384"/>
      <c r="W33" s="176" t="s">
        <v>11</v>
      </c>
      <c r="X33" s="102" t="s">
        <v>30</v>
      </c>
      <c r="Y33" s="136">
        <f>AB34</f>
        <v>1</v>
      </c>
      <c r="Z33" s="2"/>
      <c r="AA33" s="2" t="s">
        <v>31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401"/>
      <c r="C34" s="399"/>
      <c r="D34" s="36"/>
      <c r="E34" s="36"/>
      <c r="F34" s="29"/>
      <c r="G34" s="28"/>
      <c r="H34" s="36"/>
      <c r="I34" s="29"/>
      <c r="J34" s="30"/>
      <c r="K34" s="36"/>
      <c r="L34" s="28"/>
      <c r="M34" s="30"/>
      <c r="N34" s="36"/>
      <c r="O34" s="30"/>
      <c r="P34" s="29"/>
      <c r="Q34" s="36"/>
      <c r="R34" s="29"/>
      <c r="S34" s="28"/>
      <c r="T34" s="36"/>
      <c r="U34" s="29"/>
      <c r="V34" s="384"/>
      <c r="W34" s="174">
        <f>AC35</f>
        <v>34.1</v>
      </c>
      <c r="X34" s="155" t="s">
        <v>39</v>
      </c>
      <c r="Y34" s="136">
        <v>0</v>
      </c>
      <c r="Z34" s="12"/>
      <c r="AA34" s="2" t="s">
        <v>32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33</v>
      </c>
      <c r="C35" s="38"/>
      <c r="D35" s="36"/>
      <c r="E35" s="36"/>
      <c r="F35" s="29"/>
      <c r="G35" s="29"/>
      <c r="H35" s="36"/>
      <c r="I35" s="29"/>
      <c r="J35" s="28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384"/>
      <c r="W35" s="176" t="s">
        <v>12</v>
      </c>
      <c r="X35" s="110"/>
      <c r="Y35" s="136"/>
      <c r="Z35" s="2"/>
      <c r="AC35" s="2">
        <f>SUM(AC30:AC34)</f>
        <v>34.1</v>
      </c>
      <c r="AD35" s="2">
        <f>SUM(AD30:AD34)</f>
        <v>26</v>
      </c>
      <c r="AE35" s="2">
        <f>SUM(AE30:AE34)</f>
        <v>123.5</v>
      </c>
      <c r="AF35" s="2">
        <f>AC35*4+AD35*9+AE35*4</f>
        <v>864.4</v>
      </c>
    </row>
    <row r="36" spans="2:32" ht="27.95" customHeight="1" x14ac:dyDescent="0.3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385"/>
      <c r="W36" s="174">
        <f>(W30*4)+(W32*9)+(W34*4)</f>
        <v>864.4</v>
      </c>
      <c r="X36" s="107"/>
      <c r="Y36" s="136"/>
      <c r="Z36" s="12"/>
      <c r="AC36" s="41">
        <f>AC35*4/AF35</f>
        <v>0.15779731605738084</v>
      </c>
      <c r="AD36" s="41">
        <f>AD35*9/AF35</f>
        <v>0.27070800555298474</v>
      </c>
      <c r="AE36" s="41">
        <f>AE35*4/AF35</f>
        <v>0.57149467838963441</v>
      </c>
    </row>
    <row r="37" spans="2:32" s="26" customFormat="1" ht="42" x14ac:dyDescent="0.3">
      <c r="B37" s="94">
        <v>3</v>
      </c>
      <c r="C37" s="399"/>
      <c r="D37" s="24" t="str">
        <f>'109年3月菜單'!Q35</f>
        <v>紫米飯</v>
      </c>
      <c r="E37" s="24" t="s">
        <v>84</v>
      </c>
      <c r="F37" s="25" t="s">
        <v>15</v>
      </c>
      <c r="G37" s="24" t="str">
        <f>'109年3月菜單'!Q36</f>
        <v>蜜汁雞排</v>
      </c>
      <c r="H37" s="24" t="s">
        <v>16</v>
      </c>
      <c r="I37" s="25" t="s">
        <v>15</v>
      </c>
      <c r="J37" s="24" t="str">
        <f>'109年3月菜單'!Q37</f>
        <v>芹香花枝丸(炸海加)</v>
      </c>
      <c r="K37" s="24" t="s">
        <v>113</v>
      </c>
      <c r="L37" s="25" t="s">
        <v>15</v>
      </c>
      <c r="M37" s="24" t="str">
        <f>'109年3月菜單'!Q38</f>
        <v>關東煮(豆)</v>
      </c>
      <c r="N37" s="24" t="s">
        <v>116</v>
      </c>
      <c r="O37" s="25" t="s">
        <v>15</v>
      </c>
      <c r="P37" s="24" t="str">
        <f>'109年3月菜單'!Q39</f>
        <v>淺色蔬菜</v>
      </c>
      <c r="Q37" s="24" t="s">
        <v>55</v>
      </c>
      <c r="R37" s="25" t="s">
        <v>15</v>
      </c>
      <c r="S37" s="24" t="str">
        <f>'109年3月菜單'!Q40</f>
        <v>榨菜肉絲湯(醃)</v>
      </c>
      <c r="T37" s="24" t="s">
        <v>54</v>
      </c>
      <c r="U37" s="25" t="s">
        <v>15</v>
      </c>
      <c r="V37" s="394"/>
      <c r="W37" s="172" t="s">
        <v>7</v>
      </c>
      <c r="X37" s="173" t="s">
        <v>17</v>
      </c>
      <c r="Y37" s="135">
        <f>AB38</f>
        <v>6.5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 x14ac:dyDescent="0.3">
      <c r="B38" s="27" t="s">
        <v>8</v>
      </c>
      <c r="C38" s="399"/>
      <c r="D38" s="280" t="s">
        <v>89</v>
      </c>
      <c r="E38" s="325"/>
      <c r="F38" s="326">
        <v>100</v>
      </c>
      <c r="G38" s="267" t="s">
        <v>132</v>
      </c>
      <c r="H38" s="267"/>
      <c r="I38" s="272">
        <v>60</v>
      </c>
      <c r="J38" s="31" t="s">
        <v>96</v>
      </c>
      <c r="K38" s="222" t="s">
        <v>268</v>
      </c>
      <c r="L38" s="31">
        <v>35</v>
      </c>
      <c r="M38" s="186" t="s">
        <v>90</v>
      </c>
      <c r="N38" s="222"/>
      <c r="O38" s="29">
        <v>30</v>
      </c>
      <c r="P38" s="30" t="str">
        <f>P37</f>
        <v>淺色蔬菜</v>
      </c>
      <c r="Q38" s="31"/>
      <c r="R38" s="30">
        <v>120</v>
      </c>
      <c r="S38" s="30" t="s">
        <v>101</v>
      </c>
      <c r="T38" s="159"/>
      <c r="U38" s="28">
        <v>20</v>
      </c>
      <c r="V38" s="395"/>
      <c r="W38" s="174">
        <f>AE43</f>
        <v>107.5</v>
      </c>
      <c r="X38" s="175" t="s">
        <v>22</v>
      </c>
      <c r="Y38" s="136">
        <f>AB39</f>
        <v>2.8</v>
      </c>
      <c r="Z38" s="12"/>
      <c r="AA38" s="21" t="s">
        <v>23</v>
      </c>
      <c r="AB38" s="3">
        <v>6.5</v>
      </c>
      <c r="AC38" s="3">
        <f>AB38*2</f>
        <v>13</v>
      </c>
      <c r="AD38" s="3"/>
      <c r="AE38" s="3">
        <f>AB38*15</f>
        <v>97.5</v>
      </c>
      <c r="AF38" s="3">
        <f>AC38*4+AE38*4</f>
        <v>442</v>
      </c>
    </row>
    <row r="39" spans="2:32" ht="27.95" customHeight="1" x14ac:dyDescent="0.3">
      <c r="B39" s="27">
        <v>26</v>
      </c>
      <c r="C39" s="399"/>
      <c r="D39" s="325" t="s">
        <v>140</v>
      </c>
      <c r="E39" s="325"/>
      <c r="F39" s="326">
        <v>30</v>
      </c>
      <c r="G39" s="30"/>
      <c r="H39" s="30"/>
      <c r="I39" s="162"/>
      <c r="J39" s="31" t="s">
        <v>269</v>
      </c>
      <c r="K39" s="222"/>
      <c r="L39" s="31">
        <v>3</v>
      </c>
      <c r="M39" s="273" t="s">
        <v>92</v>
      </c>
      <c r="N39" s="222"/>
      <c r="O39" s="29">
        <v>25</v>
      </c>
      <c r="P39" s="29"/>
      <c r="Q39" s="28"/>
      <c r="R39" s="29"/>
      <c r="S39" s="28" t="s">
        <v>98</v>
      </c>
      <c r="T39" s="28"/>
      <c r="U39" s="28">
        <v>10</v>
      </c>
      <c r="V39" s="395"/>
      <c r="W39" s="176" t="s">
        <v>9</v>
      </c>
      <c r="X39" s="177" t="s">
        <v>24</v>
      </c>
      <c r="Y39" s="136">
        <f>AB40</f>
        <v>2</v>
      </c>
      <c r="Z39" s="2"/>
      <c r="AA39" s="33" t="s">
        <v>25</v>
      </c>
      <c r="AB39" s="3">
        <v>2.8</v>
      </c>
      <c r="AC39" s="34">
        <f>AB39*7</f>
        <v>19.599999999999998</v>
      </c>
      <c r="AD39" s="3">
        <f>AB39*5</f>
        <v>14</v>
      </c>
      <c r="AE39" s="3" t="s">
        <v>26</v>
      </c>
      <c r="AF39" s="35">
        <f>AC39*4+AD39*9</f>
        <v>204.39999999999998</v>
      </c>
    </row>
    <row r="40" spans="2:32" ht="27.95" customHeight="1" x14ac:dyDescent="0.3">
      <c r="B40" s="27" t="s">
        <v>10</v>
      </c>
      <c r="C40" s="399"/>
      <c r="D40" s="28"/>
      <c r="E40" s="28"/>
      <c r="F40" s="29"/>
      <c r="G40" s="30"/>
      <c r="H40" s="106"/>
      <c r="I40" s="162"/>
      <c r="J40" s="31"/>
      <c r="K40" s="222"/>
      <c r="L40" s="31"/>
      <c r="M40" s="186" t="s">
        <v>335</v>
      </c>
      <c r="N40" s="275" t="s">
        <v>356</v>
      </c>
      <c r="O40" s="29">
        <v>10</v>
      </c>
      <c r="P40" s="29"/>
      <c r="Q40" s="28"/>
      <c r="R40" s="29"/>
      <c r="S40" s="31"/>
      <c r="T40" s="28"/>
      <c r="U40" s="28"/>
      <c r="V40" s="395"/>
      <c r="W40" s="174">
        <f>(Y38*5)+(Y40*5)</f>
        <v>26.5</v>
      </c>
      <c r="X40" s="177" t="s">
        <v>27</v>
      </c>
      <c r="Y40" s="136">
        <f>AB41</f>
        <v>2.5</v>
      </c>
      <c r="Z40" s="12"/>
      <c r="AA40" s="2" t="s">
        <v>28</v>
      </c>
      <c r="AB40" s="3">
        <v>2</v>
      </c>
      <c r="AC40" s="3">
        <f>AB40*1</f>
        <v>2</v>
      </c>
      <c r="AD40" s="3" t="s">
        <v>26</v>
      </c>
      <c r="AE40" s="3">
        <f>AB40*5</f>
        <v>10</v>
      </c>
      <c r="AF40" s="3">
        <f>AC40*4+AE40*4</f>
        <v>48</v>
      </c>
    </row>
    <row r="41" spans="2:32" ht="27.95" customHeight="1" x14ac:dyDescent="0.25">
      <c r="B41" s="386" t="s">
        <v>29</v>
      </c>
      <c r="C41" s="399"/>
      <c r="D41" s="28"/>
      <c r="E41" s="28"/>
      <c r="F41" s="29"/>
      <c r="G41" s="30"/>
      <c r="H41" s="106"/>
      <c r="I41" s="162"/>
      <c r="J41" s="28"/>
      <c r="K41" s="222"/>
      <c r="L41" s="168"/>
      <c r="M41" s="186"/>
      <c r="N41" s="215"/>
      <c r="O41" s="29"/>
      <c r="P41" s="29"/>
      <c r="Q41" s="28"/>
      <c r="R41" s="29"/>
      <c r="S41" s="28"/>
      <c r="T41" s="28"/>
      <c r="U41" s="28"/>
      <c r="V41" s="395"/>
      <c r="W41" s="176" t="s">
        <v>11</v>
      </c>
      <c r="X41" s="177" t="s">
        <v>30</v>
      </c>
      <c r="Y41" s="136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386"/>
      <c r="C42" s="399"/>
      <c r="D42" s="28"/>
      <c r="E42" s="28"/>
      <c r="F42" s="29"/>
      <c r="G42" s="47"/>
      <c r="H42" s="36"/>
      <c r="I42" s="168"/>
      <c r="J42" s="31"/>
      <c r="K42" s="222"/>
      <c r="L42" s="31"/>
      <c r="M42" s="219"/>
      <c r="N42" s="164"/>
      <c r="O42" s="30"/>
      <c r="P42" s="29"/>
      <c r="Q42" s="36"/>
      <c r="R42" s="29"/>
      <c r="S42" s="28"/>
      <c r="T42" s="36"/>
      <c r="U42" s="28"/>
      <c r="V42" s="395"/>
      <c r="W42" s="174">
        <f>(Y38*7)+(Y37*2)+(Y39*1)</f>
        <v>34.599999999999994</v>
      </c>
      <c r="X42" s="178" t="s">
        <v>39</v>
      </c>
      <c r="Y42" s="136">
        <v>0</v>
      </c>
      <c r="Z42" s="12"/>
      <c r="AA42" s="2" t="s">
        <v>32</v>
      </c>
      <c r="AE42" s="2">
        <f>AB42*15</f>
        <v>0</v>
      </c>
    </row>
    <row r="43" spans="2:32" ht="27.95" customHeight="1" x14ac:dyDescent="0.25">
      <c r="B43" s="37" t="s">
        <v>33</v>
      </c>
      <c r="C43" s="38"/>
      <c r="D43" s="216"/>
      <c r="E43" s="36"/>
      <c r="F43" s="29"/>
      <c r="G43" s="29"/>
      <c r="H43" s="36"/>
      <c r="I43" s="168"/>
      <c r="J43" s="31"/>
      <c r="K43" s="36"/>
      <c r="L43" s="31"/>
      <c r="M43" s="220"/>
      <c r="N43" s="187"/>
      <c r="O43" s="30"/>
      <c r="P43" s="29"/>
      <c r="Q43" s="36"/>
      <c r="R43" s="29"/>
      <c r="S43" s="28"/>
      <c r="T43" s="36"/>
      <c r="U43" s="28"/>
      <c r="V43" s="395"/>
      <c r="W43" s="176" t="s">
        <v>12</v>
      </c>
      <c r="X43" s="179"/>
      <c r="Y43" s="136"/>
      <c r="Z43" s="2"/>
      <c r="AC43" s="2">
        <f>SUM(AC38:AC42)</f>
        <v>34.599999999999994</v>
      </c>
      <c r="AD43" s="2">
        <f>SUM(AD38:AD42)</f>
        <v>26.5</v>
      </c>
      <c r="AE43" s="2">
        <f>SUM(AE38:AE42)</f>
        <v>107.5</v>
      </c>
      <c r="AF43" s="2">
        <f>AC43*4+AD43*9+AE43*4</f>
        <v>806.9</v>
      </c>
    </row>
    <row r="44" spans="2:32" ht="27.95" customHeight="1" thickBot="1" x14ac:dyDescent="0.35">
      <c r="B44" s="52"/>
      <c r="C44" s="40"/>
      <c r="D44" s="217"/>
      <c r="E44" s="53"/>
      <c r="F44" s="54"/>
      <c r="G44" s="54"/>
      <c r="H44" s="53"/>
      <c r="I44" s="54"/>
      <c r="J44" s="31"/>
      <c r="K44" s="36"/>
      <c r="L44" s="31"/>
      <c r="M44" s="28"/>
      <c r="N44" s="53"/>
      <c r="O44" s="54"/>
      <c r="P44" s="54"/>
      <c r="Q44" s="53"/>
      <c r="R44" s="54"/>
      <c r="S44" s="54"/>
      <c r="T44" s="53"/>
      <c r="U44" s="54"/>
      <c r="V44" s="396"/>
      <c r="W44" s="174">
        <f>(W38*4)+(W40*9)+(W42*4)</f>
        <v>806.9</v>
      </c>
      <c r="X44" s="183"/>
      <c r="Y44" s="142"/>
      <c r="Z44" s="12"/>
      <c r="AC44" s="41">
        <f>AC43*4/AF43</f>
        <v>0.17152063452720284</v>
      </c>
      <c r="AD44" s="41">
        <f>AD43*9/AF43</f>
        <v>0.29557565993307722</v>
      </c>
      <c r="AE44" s="41">
        <f>AE43*4/AF43</f>
        <v>0.53290370553971989</v>
      </c>
    </row>
    <row r="45" spans="2:32" ht="21.75" customHeight="1" x14ac:dyDescent="0.25">
      <c r="C45" s="2"/>
      <c r="J45" s="400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0"/>
      <c r="Z45" s="57"/>
    </row>
    <row r="46" spans="2:32" x14ac:dyDescent="0.25">
      <c r="B46" s="3"/>
      <c r="D46" s="397"/>
      <c r="E46" s="397"/>
      <c r="F46" s="398"/>
      <c r="G46" s="398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view="pageBreakPreview" topLeftCell="A11" zoomScale="60" zoomScaleNormal="55" workbookViewId="0">
      <selection activeCell="O25" sqref="O25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18.625" style="32" customWidth="1"/>
    <col min="5" max="5" width="5.625" style="56" customWidth="1"/>
    <col min="6" max="6" width="9.625" style="32" customWidth="1"/>
    <col min="7" max="7" width="18.625" style="32" customWidth="1"/>
    <col min="8" max="8" width="5.625" style="56" customWidth="1"/>
    <col min="9" max="9" width="9.625" style="32" customWidth="1"/>
    <col min="10" max="10" width="18.625" style="32" customWidth="1"/>
    <col min="11" max="11" width="5.625" style="56" customWidth="1"/>
    <col min="12" max="12" width="9.625" style="32" customWidth="1"/>
    <col min="13" max="13" width="18.625" style="32" customWidth="1"/>
    <col min="14" max="14" width="5.625" style="56" customWidth="1"/>
    <col min="15" max="15" width="9.625" style="32" customWidth="1"/>
    <col min="16" max="16" width="18.625" style="32" customWidth="1"/>
    <col min="17" max="17" width="5.625" style="56" customWidth="1"/>
    <col min="18" max="18" width="9.625" style="32" customWidth="1"/>
    <col min="19" max="19" width="18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50" customWidth="1"/>
    <col min="25" max="25" width="6.625" style="63" customWidth="1"/>
    <col min="26" max="26" width="6.625" style="32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5" width="9" style="32" customWidth="1"/>
    <col min="36" max="16384" width="9" style="32"/>
  </cols>
  <sheetData>
    <row r="1" spans="2:32" s="2" customFormat="1" ht="38.25" x14ac:dyDescent="0.55000000000000004">
      <c r="B1" s="387" t="s">
        <v>379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1"/>
      <c r="AB1" s="3"/>
    </row>
    <row r="2" spans="2:32" s="2" customFormat="1" ht="16.5" customHeight="1" x14ac:dyDescent="0.45">
      <c r="B2" s="403"/>
      <c r="C2" s="404"/>
      <c r="D2" s="404"/>
      <c r="E2" s="404"/>
      <c r="F2" s="404"/>
      <c r="G2" s="40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56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157.5" x14ac:dyDescent="0.25">
      <c r="B4" s="13" t="s">
        <v>0</v>
      </c>
      <c r="C4" s="14" t="s">
        <v>1</v>
      </c>
      <c r="D4" s="15" t="s">
        <v>2</v>
      </c>
      <c r="E4" s="83" t="s">
        <v>38</v>
      </c>
      <c r="F4" s="15"/>
      <c r="G4" s="15" t="s">
        <v>3</v>
      </c>
      <c r="H4" s="83" t="s">
        <v>38</v>
      </c>
      <c r="I4" s="15"/>
      <c r="J4" s="15" t="s">
        <v>4</v>
      </c>
      <c r="K4" s="83" t="s">
        <v>38</v>
      </c>
      <c r="L4" s="16"/>
      <c r="M4" s="15" t="s">
        <v>4</v>
      </c>
      <c r="N4" s="83" t="s">
        <v>38</v>
      </c>
      <c r="O4" s="15"/>
      <c r="P4" s="15" t="s">
        <v>4</v>
      </c>
      <c r="Q4" s="83" t="s">
        <v>38</v>
      </c>
      <c r="R4" s="15"/>
      <c r="S4" s="17" t="s">
        <v>5</v>
      </c>
      <c r="T4" s="83" t="s">
        <v>38</v>
      </c>
      <c r="U4" s="15"/>
      <c r="V4" s="158" t="s">
        <v>45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94">
        <v>3</v>
      </c>
      <c r="C5" s="399"/>
      <c r="D5" s="24" t="str">
        <f>'109年3月菜單'!A45</f>
        <v>白米飯</v>
      </c>
      <c r="E5" s="24" t="s">
        <v>76</v>
      </c>
      <c r="F5" s="25" t="s">
        <v>15</v>
      </c>
      <c r="G5" s="24" t="str">
        <f>'109年3月菜單'!A46</f>
        <v>阿婆滷肉(豆)</v>
      </c>
      <c r="H5" s="24" t="s">
        <v>111</v>
      </c>
      <c r="I5" s="25" t="s">
        <v>15</v>
      </c>
      <c r="J5" s="24" t="str">
        <f>'109年3月菜單'!A47</f>
        <v>嫩汁雞腿</v>
      </c>
      <c r="K5" s="24" t="s">
        <v>16</v>
      </c>
      <c r="L5" s="25" t="s">
        <v>15</v>
      </c>
      <c r="M5" s="24" t="str">
        <f>'109年3月菜單'!A48</f>
        <v>日式蒸蛋</v>
      </c>
      <c r="N5" s="24" t="s">
        <v>76</v>
      </c>
      <c r="O5" s="25" t="s">
        <v>15</v>
      </c>
      <c r="P5" s="24" t="str">
        <f>'109年3月菜單'!A49</f>
        <v>深色蔬菜</v>
      </c>
      <c r="Q5" s="24" t="s">
        <v>42</v>
      </c>
      <c r="R5" s="25" t="s">
        <v>15</v>
      </c>
      <c r="S5" s="191" t="str">
        <f>'109年3月菜單'!A50</f>
        <v>冬瓜湯</v>
      </c>
      <c r="T5" s="24" t="s">
        <v>16</v>
      </c>
      <c r="U5" s="25" t="s">
        <v>15</v>
      </c>
      <c r="V5" s="383"/>
      <c r="W5" s="172" t="s">
        <v>7</v>
      </c>
      <c r="X5" s="96" t="s">
        <v>17</v>
      </c>
      <c r="Y5" s="181">
        <f>AB6</f>
        <v>6.5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 x14ac:dyDescent="0.3">
      <c r="B6" s="27" t="s">
        <v>8</v>
      </c>
      <c r="C6" s="399"/>
      <c r="D6" s="31" t="s">
        <v>124</v>
      </c>
      <c r="E6" s="28"/>
      <c r="F6" s="29">
        <v>110</v>
      </c>
      <c r="G6" s="30" t="s">
        <v>94</v>
      </c>
      <c r="H6" s="29"/>
      <c r="I6" s="29">
        <v>50</v>
      </c>
      <c r="J6" s="29" t="s">
        <v>393</v>
      </c>
      <c r="K6" s="278"/>
      <c r="L6" s="279">
        <v>50</v>
      </c>
      <c r="M6" s="31" t="s">
        <v>241</v>
      </c>
      <c r="N6" s="29"/>
      <c r="O6" s="30">
        <v>50</v>
      </c>
      <c r="P6" s="30" t="str">
        <f>P5</f>
        <v>深色蔬菜</v>
      </c>
      <c r="Q6" s="31"/>
      <c r="R6" s="30">
        <v>120</v>
      </c>
      <c r="S6" s="28" t="s">
        <v>230</v>
      </c>
      <c r="T6" s="29"/>
      <c r="U6" s="29">
        <v>30</v>
      </c>
      <c r="V6" s="384"/>
      <c r="W6" s="174">
        <f>AE11</f>
        <v>107.5</v>
      </c>
      <c r="X6" s="99" t="s">
        <v>22</v>
      </c>
      <c r="Y6" s="182">
        <f>AB7</f>
        <v>2.7</v>
      </c>
      <c r="Z6" s="12"/>
      <c r="AA6" s="21" t="s">
        <v>23</v>
      </c>
      <c r="AB6" s="3">
        <v>6.5</v>
      </c>
      <c r="AC6" s="3">
        <f>AB6*2</f>
        <v>13</v>
      </c>
      <c r="AD6" s="3"/>
      <c r="AE6" s="3">
        <f>AB6*15</f>
        <v>97.5</v>
      </c>
      <c r="AF6" s="3">
        <f>AC6*4+AE6*4</f>
        <v>442</v>
      </c>
    </row>
    <row r="7" spans="2:32" ht="27.95" customHeight="1" x14ac:dyDescent="0.3">
      <c r="B7" s="27">
        <v>29</v>
      </c>
      <c r="C7" s="399"/>
      <c r="D7" s="28"/>
      <c r="E7" s="28"/>
      <c r="F7" s="28"/>
      <c r="G7" s="30" t="s">
        <v>263</v>
      </c>
      <c r="H7" s="29"/>
      <c r="I7" s="29">
        <v>20</v>
      </c>
      <c r="J7" s="282"/>
      <c r="K7" s="278"/>
      <c r="L7" s="276"/>
      <c r="M7" s="31"/>
      <c r="N7" s="29"/>
      <c r="O7" s="30"/>
      <c r="P7" s="29"/>
      <c r="Q7" s="29"/>
      <c r="R7" s="29"/>
      <c r="S7" s="28"/>
      <c r="T7" s="29"/>
      <c r="U7" s="29"/>
      <c r="V7" s="384"/>
      <c r="W7" s="176" t="s">
        <v>9</v>
      </c>
      <c r="X7" s="102" t="s">
        <v>24</v>
      </c>
      <c r="Y7" s="182">
        <f>AB8</f>
        <v>2</v>
      </c>
      <c r="Z7" s="2"/>
      <c r="AA7" s="33" t="s">
        <v>25</v>
      </c>
      <c r="AB7" s="3">
        <v>2.7</v>
      </c>
      <c r="AC7" s="34">
        <f>AB7*7</f>
        <v>18.900000000000002</v>
      </c>
      <c r="AD7" s="3">
        <f>AB7*5</f>
        <v>13.5</v>
      </c>
      <c r="AE7" s="3" t="s">
        <v>26</v>
      </c>
      <c r="AF7" s="35">
        <f>AC7*4+AD7*9</f>
        <v>197.10000000000002</v>
      </c>
    </row>
    <row r="8" spans="2:32" ht="27.95" customHeight="1" x14ac:dyDescent="0.3">
      <c r="B8" s="27" t="s">
        <v>10</v>
      </c>
      <c r="C8" s="399"/>
      <c r="D8" s="28"/>
      <c r="E8" s="28"/>
      <c r="F8" s="28"/>
      <c r="G8" s="29" t="s">
        <v>264</v>
      </c>
      <c r="H8" s="28"/>
      <c r="I8" s="29">
        <v>10</v>
      </c>
      <c r="J8" s="282"/>
      <c r="K8" s="281"/>
      <c r="L8" s="276"/>
      <c r="M8" s="218"/>
      <c r="N8" s="30"/>
      <c r="O8" s="193"/>
      <c r="P8" s="29"/>
      <c r="Q8" s="36"/>
      <c r="R8" s="29"/>
      <c r="S8" s="28"/>
      <c r="T8" s="36"/>
      <c r="U8" s="29"/>
      <c r="V8" s="384"/>
      <c r="W8" s="174">
        <f>AD11</f>
        <v>26</v>
      </c>
      <c r="X8" s="102" t="s">
        <v>27</v>
      </c>
      <c r="Y8" s="182">
        <f>AB9</f>
        <v>2.5</v>
      </c>
      <c r="Z8" s="12"/>
      <c r="AA8" s="2" t="s">
        <v>28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 x14ac:dyDescent="0.25">
      <c r="B9" s="401" t="s">
        <v>59</v>
      </c>
      <c r="C9" s="399"/>
      <c r="D9" s="28"/>
      <c r="E9" s="28"/>
      <c r="F9" s="28"/>
      <c r="G9" s="159"/>
      <c r="H9" s="36"/>
      <c r="I9" s="29"/>
      <c r="J9" s="31"/>
      <c r="K9" s="29"/>
      <c r="L9" s="279"/>
      <c r="M9" s="31"/>
      <c r="N9" s="28"/>
      <c r="O9" s="30"/>
      <c r="P9" s="29"/>
      <c r="Q9" s="36"/>
      <c r="R9" s="29"/>
      <c r="S9" s="28"/>
      <c r="T9" s="36"/>
      <c r="U9" s="29"/>
      <c r="V9" s="384"/>
      <c r="W9" s="176" t="s">
        <v>11</v>
      </c>
      <c r="X9" s="102" t="s">
        <v>30</v>
      </c>
      <c r="Y9" s="182">
        <f>AB10</f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401"/>
      <c r="C10" s="399"/>
      <c r="D10" s="28"/>
      <c r="E10" s="28"/>
      <c r="F10" s="28"/>
      <c r="G10" s="29"/>
      <c r="H10" s="36"/>
      <c r="I10" s="29"/>
      <c r="J10" s="29"/>
      <c r="K10" s="29"/>
      <c r="L10" s="29"/>
      <c r="M10" s="162"/>
      <c r="N10" s="30"/>
      <c r="O10" s="164"/>
      <c r="P10" s="29"/>
      <c r="Q10" s="36"/>
      <c r="R10" s="29"/>
      <c r="S10" s="28"/>
      <c r="T10" s="36"/>
      <c r="U10" s="29"/>
      <c r="V10" s="384"/>
      <c r="W10" s="174">
        <f>AC11</f>
        <v>33.900000000000006</v>
      </c>
      <c r="X10" s="155" t="s">
        <v>39</v>
      </c>
      <c r="Y10" s="182">
        <v>0</v>
      </c>
      <c r="Z10" s="12"/>
      <c r="AA10" s="2" t="s">
        <v>32</v>
      </c>
      <c r="AE10" s="2">
        <f>AB10*15</f>
        <v>0</v>
      </c>
    </row>
    <row r="11" spans="2:32" ht="27.95" customHeight="1" x14ac:dyDescent="0.25">
      <c r="B11" s="37" t="s">
        <v>33</v>
      </c>
      <c r="C11" s="38"/>
      <c r="D11" s="28"/>
      <c r="E11" s="36"/>
      <c r="F11" s="28"/>
      <c r="G11" s="29"/>
      <c r="H11" s="36"/>
      <c r="I11" s="29"/>
      <c r="J11" s="29"/>
      <c r="K11" s="30"/>
      <c r="L11" s="279"/>
      <c r="M11" s="162"/>
      <c r="N11" s="30"/>
      <c r="O11" s="164"/>
      <c r="P11" s="29"/>
      <c r="Q11" s="36"/>
      <c r="R11" s="29"/>
      <c r="S11" s="29"/>
      <c r="T11" s="36"/>
      <c r="U11" s="29"/>
      <c r="V11" s="384"/>
      <c r="W11" s="176" t="s">
        <v>12</v>
      </c>
      <c r="X11" s="110"/>
      <c r="Y11" s="182"/>
      <c r="Z11" s="2"/>
      <c r="AC11" s="2">
        <f>SUM(AC6:AC10)</f>
        <v>33.900000000000006</v>
      </c>
      <c r="AD11" s="2">
        <f>SUM(AD6:AD10)</f>
        <v>26</v>
      </c>
      <c r="AE11" s="2">
        <f>SUM(AE6:AE10)</f>
        <v>107.5</v>
      </c>
      <c r="AF11" s="2">
        <f>AC11*4+AD11*9+AE11*4</f>
        <v>799.6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162"/>
      <c r="N12" s="30"/>
      <c r="O12" s="164"/>
      <c r="P12" s="29"/>
      <c r="Q12" s="36"/>
      <c r="R12" s="29"/>
      <c r="S12" s="29"/>
      <c r="T12" s="36"/>
      <c r="U12" s="29"/>
      <c r="V12" s="385"/>
      <c r="W12" s="174">
        <f>(W6*4)+(W8*9)+(W10*4)</f>
        <v>799.6</v>
      </c>
      <c r="X12" s="107"/>
      <c r="Y12" s="184"/>
      <c r="Z12" s="12"/>
      <c r="AC12" s="41">
        <f>AC11*4/AF11</f>
        <v>0.16958479239619811</v>
      </c>
      <c r="AD12" s="41">
        <f>AD11*9/AF11</f>
        <v>0.29264632316158079</v>
      </c>
      <c r="AE12" s="41">
        <f>AE11*4/AF11</f>
        <v>0.53776888444222104</v>
      </c>
    </row>
    <row r="13" spans="2:32" s="26" customFormat="1" ht="42" x14ac:dyDescent="0.3">
      <c r="B13" s="94">
        <v>3</v>
      </c>
      <c r="C13" s="399"/>
      <c r="D13" s="24" t="str">
        <f>'109年3月菜單'!E45</f>
        <v>白米飯</v>
      </c>
      <c r="E13" s="24" t="s">
        <v>76</v>
      </c>
      <c r="F13" s="25" t="s">
        <v>15</v>
      </c>
      <c r="G13" s="24" t="str">
        <f>'109年3月菜單'!E46</f>
        <v>三杯滷鴨</v>
      </c>
      <c r="H13" s="24" t="s">
        <v>112</v>
      </c>
      <c r="I13" s="25" t="s">
        <v>15</v>
      </c>
      <c r="J13" s="24" t="str">
        <f>'109年3月菜單'!E47</f>
        <v>沙茶魷魚鮮(海)</v>
      </c>
      <c r="K13" s="24" t="s">
        <v>150</v>
      </c>
      <c r="L13" s="25" t="s">
        <v>15</v>
      </c>
      <c r="M13" s="24" t="str">
        <f>'109年3月菜單'!E48</f>
        <v>番茄豆腐</v>
      </c>
      <c r="N13" s="24" t="s">
        <v>115</v>
      </c>
      <c r="O13" s="25" t="s">
        <v>15</v>
      </c>
      <c r="P13" s="24" t="str">
        <f>'109年3月菜單'!E49</f>
        <v>淺色蔬菜</v>
      </c>
      <c r="Q13" s="24" t="s">
        <v>42</v>
      </c>
      <c r="R13" s="25" t="s">
        <v>15</v>
      </c>
      <c r="S13" s="24" t="str">
        <f>'109年3月菜單'!E50</f>
        <v>鮮筍湯</v>
      </c>
      <c r="T13" s="24" t="s">
        <v>16</v>
      </c>
      <c r="U13" s="25" t="s">
        <v>15</v>
      </c>
      <c r="V13" s="394"/>
      <c r="W13" s="172" t="s">
        <v>7</v>
      </c>
      <c r="X13" s="96" t="s">
        <v>17</v>
      </c>
      <c r="Y13" s="181">
        <f>AB14</f>
        <v>6.5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 x14ac:dyDescent="0.3">
      <c r="B14" s="27" t="s">
        <v>8</v>
      </c>
      <c r="C14" s="399"/>
      <c r="D14" s="31" t="s">
        <v>124</v>
      </c>
      <c r="E14" s="30"/>
      <c r="F14" s="30">
        <v>110</v>
      </c>
      <c r="G14" s="31" t="s">
        <v>133</v>
      </c>
      <c r="H14" s="28"/>
      <c r="I14" s="31">
        <v>40</v>
      </c>
      <c r="J14" s="122" t="s">
        <v>120</v>
      </c>
      <c r="K14" s="28"/>
      <c r="L14" s="31">
        <v>30</v>
      </c>
      <c r="M14" s="31" t="s">
        <v>180</v>
      </c>
      <c r="N14" s="28"/>
      <c r="O14" s="31">
        <v>35</v>
      </c>
      <c r="P14" s="30" t="str">
        <f>P13</f>
        <v>淺色蔬菜</v>
      </c>
      <c r="Q14" s="31"/>
      <c r="R14" s="30">
        <v>120</v>
      </c>
      <c r="S14" s="28" t="s">
        <v>151</v>
      </c>
      <c r="T14" s="160"/>
      <c r="U14" s="29">
        <v>30</v>
      </c>
      <c r="V14" s="395"/>
      <c r="W14" s="174">
        <f>AE19</f>
        <v>107.5</v>
      </c>
      <c r="X14" s="99" t="s">
        <v>22</v>
      </c>
      <c r="Y14" s="182">
        <f>AB15</f>
        <v>2.8</v>
      </c>
      <c r="Z14" s="12"/>
      <c r="AA14" s="21" t="s">
        <v>23</v>
      </c>
      <c r="AB14" s="3">
        <v>6.5</v>
      </c>
      <c r="AC14" s="3">
        <f>AB14*2</f>
        <v>13</v>
      </c>
      <c r="AD14" s="3"/>
      <c r="AE14" s="3">
        <f>AB14*15</f>
        <v>97.5</v>
      </c>
      <c r="AF14" s="3">
        <f>AC14*4+AE14*4</f>
        <v>442</v>
      </c>
    </row>
    <row r="15" spans="2:32" ht="27.95" customHeight="1" x14ac:dyDescent="0.3">
      <c r="B15" s="27">
        <v>30</v>
      </c>
      <c r="C15" s="399"/>
      <c r="D15" s="30"/>
      <c r="E15" s="30"/>
      <c r="F15" s="30"/>
      <c r="G15" s="31" t="s">
        <v>134</v>
      </c>
      <c r="H15" s="28"/>
      <c r="I15" s="31">
        <v>20</v>
      </c>
      <c r="J15" s="122" t="s">
        <v>152</v>
      </c>
      <c r="K15" s="28" t="s">
        <v>249</v>
      </c>
      <c r="L15" s="31">
        <v>20</v>
      </c>
      <c r="M15" s="28" t="s">
        <v>153</v>
      </c>
      <c r="N15" s="28"/>
      <c r="O15" s="31">
        <v>20</v>
      </c>
      <c r="P15" s="28"/>
      <c r="Q15" s="28"/>
      <c r="R15" s="28"/>
      <c r="S15" s="28"/>
      <c r="T15" s="28"/>
      <c r="U15" s="29"/>
      <c r="V15" s="395"/>
      <c r="W15" s="176" t="s">
        <v>9</v>
      </c>
      <c r="X15" s="102" t="s">
        <v>24</v>
      </c>
      <c r="Y15" s="182">
        <f>AB16</f>
        <v>2</v>
      </c>
      <c r="Z15" s="2"/>
      <c r="AA15" s="33" t="s">
        <v>25</v>
      </c>
      <c r="AB15" s="3">
        <v>2.8</v>
      </c>
      <c r="AC15" s="34">
        <f>AB15*7</f>
        <v>19.599999999999998</v>
      </c>
      <c r="AD15" s="3">
        <f>AB15*5</f>
        <v>14</v>
      </c>
      <c r="AE15" s="3" t="s">
        <v>26</v>
      </c>
      <c r="AF15" s="35">
        <f>AC15*4+AD15*9</f>
        <v>204.39999999999998</v>
      </c>
    </row>
    <row r="16" spans="2:32" ht="27.95" customHeight="1" x14ac:dyDescent="0.3">
      <c r="B16" s="27" t="s">
        <v>10</v>
      </c>
      <c r="C16" s="399"/>
      <c r="D16" s="36"/>
      <c r="E16" s="36"/>
      <c r="F16" s="29"/>
      <c r="G16" s="280" t="s">
        <v>260</v>
      </c>
      <c r="H16" s="278"/>
      <c r="I16" s="280">
        <v>5</v>
      </c>
      <c r="J16" s="122" t="s">
        <v>144</v>
      </c>
      <c r="K16" s="28"/>
      <c r="L16" s="29">
        <v>10</v>
      </c>
      <c r="M16" s="28"/>
      <c r="N16" s="28"/>
      <c r="O16" s="31"/>
      <c r="P16" s="28"/>
      <c r="Q16" s="36"/>
      <c r="R16" s="28"/>
      <c r="S16" s="28"/>
      <c r="T16" s="36"/>
      <c r="U16" s="29"/>
      <c r="V16" s="395"/>
      <c r="W16" s="174">
        <v>23</v>
      </c>
      <c r="X16" s="102" t="s">
        <v>27</v>
      </c>
      <c r="Y16" s="182">
        <f>AB17</f>
        <v>2.5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 x14ac:dyDescent="0.25">
      <c r="B17" s="401" t="s">
        <v>60</v>
      </c>
      <c r="C17" s="399"/>
      <c r="D17" s="36"/>
      <c r="E17" s="36"/>
      <c r="F17" s="29"/>
      <c r="G17" s="31"/>
      <c r="H17" s="28"/>
      <c r="I17" s="31"/>
      <c r="J17" s="122" t="s">
        <v>145</v>
      </c>
      <c r="K17" s="106"/>
      <c r="L17" s="30">
        <v>10</v>
      </c>
      <c r="M17" s="31"/>
      <c r="N17" s="30"/>
      <c r="O17" s="31"/>
      <c r="P17" s="28"/>
      <c r="Q17" s="36"/>
      <c r="R17" s="28"/>
      <c r="S17" s="160"/>
      <c r="T17" s="28"/>
      <c r="U17" s="29"/>
      <c r="V17" s="395"/>
      <c r="W17" s="176" t="s">
        <v>11</v>
      </c>
      <c r="X17" s="102" t="s">
        <v>30</v>
      </c>
      <c r="Y17" s="182">
        <f>AB18</f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401"/>
      <c r="C18" s="399"/>
      <c r="D18" s="36"/>
      <c r="E18" s="36"/>
      <c r="F18" s="29"/>
      <c r="G18" s="29"/>
      <c r="H18" s="36"/>
      <c r="I18" s="29"/>
      <c r="J18" s="30"/>
      <c r="K18" s="106"/>
      <c r="L18" s="30"/>
      <c r="M18" s="31"/>
      <c r="N18" s="30"/>
      <c r="O18" s="30"/>
      <c r="P18" s="29"/>
      <c r="Q18" s="36"/>
      <c r="R18" s="29"/>
      <c r="S18" s="28"/>
      <c r="T18" s="36"/>
      <c r="U18" s="29"/>
      <c r="V18" s="395"/>
      <c r="W18" s="174">
        <f>AC19</f>
        <v>34.599999999999994</v>
      </c>
      <c r="X18" s="155" t="s">
        <v>39</v>
      </c>
      <c r="Y18" s="182">
        <v>0</v>
      </c>
      <c r="Z18" s="12"/>
      <c r="AA18" s="2" t="s">
        <v>32</v>
      </c>
      <c r="AE18" s="2">
        <f>AB18*15</f>
        <v>0</v>
      </c>
    </row>
    <row r="19" spans="2:32" ht="27.95" customHeight="1" x14ac:dyDescent="0.25">
      <c r="B19" s="37" t="s">
        <v>33</v>
      </c>
      <c r="C19" s="38"/>
      <c r="D19" s="36"/>
      <c r="E19" s="36"/>
      <c r="F19" s="29"/>
      <c r="G19" s="29"/>
      <c r="H19" s="36"/>
      <c r="I19" s="29"/>
      <c r="J19" s="29"/>
      <c r="K19" s="36"/>
      <c r="L19" s="29"/>
      <c r="M19" s="159"/>
      <c r="N19" s="36"/>
      <c r="O19" s="30"/>
      <c r="P19" s="29"/>
      <c r="Q19" s="36"/>
      <c r="R19" s="29"/>
      <c r="S19" s="29"/>
      <c r="T19" s="36"/>
      <c r="U19" s="29"/>
      <c r="V19" s="395"/>
      <c r="W19" s="176" t="s">
        <v>12</v>
      </c>
      <c r="X19" s="110"/>
      <c r="Y19" s="182"/>
      <c r="Z19" s="2"/>
      <c r="AC19" s="2">
        <f>SUM(AC14:AC18)</f>
        <v>34.599999999999994</v>
      </c>
      <c r="AD19" s="2">
        <f>SUM(AD14:AD18)</f>
        <v>26.5</v>
      </c>
      <c r="AE19" s="2">
        <f>SUM(AE14:AE18)</f>
        <v>107.5</v>
      </c>
      <c r="AF19" s="2">
        <f>AC19*4+AD19*9+AE19*4</f>
        <v>806.9</v>
      </c>
    </row>
    <row r="20" spans="2:32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396"/>
      <c r="W20" s="174">
        <f>AF19</f>
        <v>806.9</v>
      </c>
      <c r="X20" s="107"/>
      <c r="Y20" s="184"/>
      <c r="Z20" s="12"/>
      <c r="AC20" s="41">
        <f>AC19*4/AF19</f>
        <v>0.17152063452720284</v>
      </c>
      <c r="AD20" s="41">
        <f>AD19*9/AF19</f>
        <v>0.29557565993307722</v>
      </c>
      <c r="AE20" s="41">
        <f>AE19*4/AF19</f>
        <v>0.53290370553971989</v>
      </c>
    </row>
    <row r="21" spans="2:32" s="26" customFormat="1" ht="42" x14ac:dyDescent="0.3">
      <c r="B21" s="94">
        <v>3</v>
      </c>
      <c r="C21" s="399"/>
      <c r="D21" s="24" t="str">
        <f>'109年3月菜單'!I45</f>
        <v>沙茶烏龍麵</v>
      </c>
      <c r="E21" s="24" t="s">
        <v>229</v>
      </c>
      <c r="F21" s="25" t="s">
        <v>86</v>
      </c>
      <c r="G21" s="24" t="str">
        <f>'109年3月菜單'!I46</f>
        <v>豆乳雞翅(炸)</v>
      </c>
      <c r="H21" s="24" t="s">
        <v>255</v>
      </c>
      <c r="I21" s="25" t="s">
        <v>15</v>
      </c>
      <c r="J21" s="24" t="str">
        <f>'109年3月菜單'!I47</f>
        <v>海苔楔型薯(加)</v>
      </c>
      <c r="K21" s="24" t="s">
        <v>106</v>
      </c>
      <c r="L21" s="25" t="s">
        <v>15</v>
      </c>
      <c r="M21" s="24" t="str">
        <f>'109年3月菜單'!I48</f>
        <v>甜不辣米血(冷)</v>
      </c>
      <c r="N21" s="24" t="s">
        <v>112</v>
      </c>
      <c r="O21" s="25" t="s">
        <v>15</v>
      </c>
      <c r="P21" s="24" t="str">
        <f>'109年3月菜單'!I49</f>
        <v>深色蔬菜</v>
      </c>
      <c r="Q21" s="24" t="s">
        <v>42</v>
      </c>
      <c r="R21" s="25" t="s">
        <v>15</v>
      </c>
      <c r="S21" s="24" t="str">
        <f>'109年3月菜單'!I50</f>
        <v>味噌豆腐湯(豆)</v>
      </c>
      <c r="T21" s="24" t="s">
        <v>232</v>
      </c>
      <c r="U21" s="25" t="s">
        <v>15</v>
      </c>
      <c r="V21" s="394"/>
      <c r="W21" s="172" t="s">
        <v>74</v>
      </c>
      <c r="X21" s="96" t="s">
        <v>17</v>
      </c>
      <c r="Y21" s="135">
        <f>AB22</f>
        <v>0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5" customFormat="1" ht="27.75" customHeight="1" x14ac:dyDescent="0.4">
      <c r="B22" s="27" t="s">
        <v>8</v>
      </c>
      <c r="C22" s="399"/>
      <c r="D22" s="31" t="s">
        <v>233</v>
      </c>
      <c r="E22" s="28"/>
      <c r="F22" s="29">
        <v>100</v>
      </c>
      <c r="G22" s="31" t="s">
        <v>125</v>
      </c>
      <c r="H22" s="28"/>
      <c r="I22" s="31">
        <v>50</v>
      </c>
      <c r="J22" s="30" t="s">
        <v>367</v>
      </c>
      <c r="K22" s="31" t="s">
        <v>143</v>
      </c>
      <c r="L22" s="30">
        <v>30</v>
      </c>
      <c r="M22" s="267" t="s">
        <v>126</v>
      </c>
      <c r="N22" s="266" t="s">
        <v>127</v>
      </c>
      <c r="O22" s="267">
        <v>30</v>
      </c>
      <c r="P22" s="227" t="str">
        <f>'109年3月菜單'!I49</f>
        <v>深色蔬菜</v>
      </c>
      <c r="Q22" s="30"/>
      <c r="R22" s="30">
        <v>120</v>
      </c>
      <c r="S22" s="28" t="s">
        <v>231</v>
      </c>
      <c r="T22" s="28" t="s">
        <v>221</v>
      </c>
      <c r="U22" s="28">
        <v>30</v>
      </c>
      <c r="V22" s="395"/>
      <c r="W22" s="174">
        <f>AE27</f>
        <v>0</v>
      </c>
      <c r="X22" s="99" t="s">
        <v>22</v>
      </c>
      <c r="Y22" s="136">
        <f>AB23</f>
        <v>0</v>
      </c>
      <c r="Z22" s="44"/>
      <c r="AA22" s="21" t="s">
        <v>23</v>
      </c>
      <c r="AB22" s="3"/>
      <c r="AC22" s="3">
        <f>AB22*2</f>
        <v>0</v>
      </c>
      <c r="AD22" s="3"/>
      <c r="AE22" s="3">
        <f>AB22*15</f>
        <v>0</v>
      </c>
      <c r="AF22" s="3">
        <f>AC22*4+AE22*4</f>
        <v>0</v>
      </c>
    </row>
    <row r="23" spans="2:32" s="45" customFormat="1" ht="27.95" customHeight="1" x14ac:dyDescent="0.3">
      <c r="B23" s="27">
        <v>31</v>
      </c>
      <c r="C23" s="399"/>
      <c r="D23" s="29" t="s">
        <v>234</v>
      </c>
      <c r="E23" s="29"/>
      <c r="F23" s="29">
        <v>20</v>
      </c>
      <c r="G23" s="28"/>
      <c r="H23" s="28"/>
      <c r="I23" s="29"/>
      <c r="J23" s="30" t="s">
        <v>369</v>
      </c>
      <c r="K23" s="31"/>
      <c r="L23" s="30" t="s">
        <v>370</v>
      </c>
      <c r="M23" s="30" t="s">
        <v>399</v>
      </c>
      <c r="N23" s="29"/>
      <c r="O23" s="30">
        <v>20</v>
      </c>
      <c r="P23" s="28"/>
      <c r="Q23" s="28"/>
      <c r="R23" s="28"/>
      <c r="S23" s="28" t="s">
        <v>223</v>
      </c>
      <c r="T23" s="28"/>
      <c r="U23" s="28" t="s">
        <v>224</v>
      </c>
      <c r="V23" s="395"/>
      <c r="W23" s="176" t="s">
        <v>9</v>
      </c>
      <c r="X23" s="102" t="s">
        <v>24</v>
      </c>
      <c r="Y23" s="136">
        <f>AB24</f>
        <v>0</v>
      </c>
      <c r="Z23" s="46"/>
      <c r="AA23" s="33" t="s">
        <v>25</v>
      </c>
      <c r="AB23" s="3"/>
      <c r="AC23" s="34">
        <f>AB23*7</f>
        <v>0</v>
      </c>
      <c r="AD23" s="3">
        <f>AB23*5</f>
        <v>0</v>
      </c>
      <c r="AE23" s="3" t="s">
        <v>26</v>
      </c>
      <c r="AF23" s="35">
        <f>AC23*4+AD23*9</f>
        <v>0</v>
      </c>
    </row>
    <row r="24" spans="2:32" s="45" customFormat="1" ht="27.95" customHeight="1" x14ac:dyDescent="0.4">
      <c r="B24" s="27" t="s">
        <v>10</v>
      </c>
      <c r="C24" s="399"/>
      <c r="D24" s="29" t="s">
        <v>92</v>
      </c>
      <c r="E24" s="207"/>
      <c r="F24" s="29">
        <v>20</v>
      </c>
      <c r="G24" s="29"/>
      <c r="H24" s="28"/>
      <c r="I24" s="29"/>
      <c r="J24" s="30"/>
      <c r="K24" s="106"/>
      <c r="L24" s="30"/>
      <c r="M24" s="30"/>
      <c r="N24" s="29"/>
      <c r="O24" s="30"/>
      <c r="P24" s="28"/>
      <c r="Q24" s="36"/>
      <c r="R24" s="28"/>
      <c r="S24" s="28"/>
      <c r="T24" s="36"/>
      <c r="U24" s="28"/>
      <c r="V24" s="395"/>
      <c r="W24" s="174">
        <f>AD27</f>
        <v>0</v>
      </c>
      <c r="X24" s="102" t="s">
        <v>27</v>
      </c>
      <c r="Y24" s="136">
        <f>AB25</f>
        <v>0</v>
      </c>
      <c r="Z24" s="44"/>
      <c r="AA24" s="2" t="s">
        <v>28</v>
      </c>
      <c r="AB24" s="3"/>
      <c r="AC24" s="3">
        <f>AB24*1</f>
        <v>0</v>
      </c>
      <c r="AD24" s="3" t="s">
        <v>26</v>
      </c>
      <c r="AE24" s="3">
        <f>AB24*5</f>
        <v>0</v>
      </c>
      <c r="AF24" s="3">
        <f>AC24*4+AE24*4</f>
        <v>0</v>
      </c>
    </row>
    <row r="25" spans="2:32" s="45" customFormat="1" ht="27.95" customHeight="1" x14ac:dyDescent="0.25">
      <c r="B25" s="401" t="s">
        <v>61</v>
      </c>
      <c r="C25" s="399"/>
      <c r="D25" s="29" t="s">
        <v>235</v>
      </c>
      <c r="E25" s="207"/>
      <c r="F25" s="29" t="s">
        <v>224</v>
      </c>
      <c r="G25" s="29"/>
      <c r="H25" s="36"/>
      <c r="I25" s="29"/>
      <c r="J25" s="30"/>
      <c r="K25" s="106"/>
      <c r="L25" s="30"/>
      <c r="M25" s="31"/>
      <c r="N25" s="28"/>
      <c r="O25" s="31"/>
      <c r="P25" s="28"/>
      <c r="Q25" s="36"/>
      <c r="R25" s="28"/>
      <c r="S25" s="28"/>
      <c r="T25" s="36"/>
      <c r="U25" s="28"/>
      <c r="V25" s="395"/>
      <c r="W25" s="176" t="s">
        <v>11</v>
      </c>
      <c r="X25" s="102" t="s">
        <v>30</v>
      </c>
      <c r="Y25" s="136">
        <f>AB26</f>
        <v>0</v>
      </c>
      <c r="Z25" s="46"/>
      <c r="AA25" s="2" t="s">
        <v>31</v>
      </c>
      <c r="AB25" s="3"/>
      <c r="AC25" s="3"/>
      <c r="AD25" s="3">
        <f>AB25*5</f>
        <v>0</v>
      </c>
      <c r="AE25" s="3" t="s">
        <v>26</v>
      </c>
      <c r="AF25" s="3">
        <f>AD25*9</f>
        <v>0</v>
      </c>
    </row>
    <row r="26" spans="2:32" s="45" customFormat="1" ht="27.95" customHeight="1" x14ac:dyDescent="0.4">
      <c r="B26" s="401"/>
      <c r="C26" s="399"/>
      <c r="D26" s="29"/>
      <c r="E26" s="207"/>
      <c r="F26" s="29"/>
      <c r="G26" s="29"/>
      <c r="H26" s="36"/>
      <c r="I26" s="29"/>
      <c r="J26" s="30"/>
      <c r="K26" s="106"/>
      <c r="L26" s="30"/>
      <c r="M26" s="31"/>
      <c r="N26" s="28"/>
      <c r="O26" s="31"/>
      <c r="P26" s="29"/>
      <c r="Q26" s="36"/>
      <c r="R26" s="29"/>
      <c r="S26" s="28"/>
      <c r="T26" s="36"/>
      <c r="U26" s="29"/>
      <c r="V26" s="395"/>
      <c r="W26" s="174">
        <f>AC27</f>
        <v>0</v>
      </c>
      <c r="X26" s="155" t="s">
        <v>39</v>
      </c>
      <c r="Y26" s="136">
        <v>0</v>
      </c>
      <c r="Z26" s="44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5" customFormat="1" ht="27.95" customHeight="1" x14ac:dyDescent="0.25">
      <c r="B27" s="37" t="s">
        <v>33</v>
      </c>
      <c r="C27" s="38"/>
      <c r="D27" s="28"/>
      <c r="E27" s="36"/>
      <c r="F27" s="28"/>
      <c r="G27" s="29"/>
      <c r="H27" s="36"/>
      <c r="I27" s="29"/>
      <c r="J27" s="30"/>
      <c r="K27" s="106"/>
      <c r="L27" s="30"/>
      <c r="M27" s="204"/>
      <c r="N27" s="36"/>
      <c r="O27" s="30"/>
      <c r="P27" s="29"/>
      <c r="Q27" s="36"/>
      <c r="R27" s="29"/>
      <c r="S27" s="29"/>
      <c r="T27" s="36"/>
      <c r="U27" s="29"/>
      <c r="V27" s="395"/>
      <c r="W27" s="189" t="s">
        <v>12</v>
      </c>
      <c r="X27" s="110"/>
      <c r="Y27" s="136"/>
      <c r="Z27" s="46"/>
      <c r="AA27" s="2"/>
      <c r="AB27" s="3"/>
      <c r="AC27" s="2">
        <f>SUM(AC22:AC26)</f>
        <v>0</v>
      </c>
      <c r="AD27" s="2">
        <f>SUM(AD22:AD26)</f>
        <v>0</v>
      </c>
      <c r="AE27" s="2">
        <f>SUM(AE22:AE26)</f>
        <v>0</v>
      </c>
      <c r="AF27" s="2">
        <f>AC27*4+AD27*9+AE27*4</f>
        <v>0</v>
      </c>
    </row>
    <row r="28" spans="2:32" s="45" customFormat="1" ht="27.95" customHeight="1" x14ac:dyDescent="0.4">
      <c r="B28" s="39"/>
      <c r="C28" s="40"/>
      <c r="D28" s="36"/>
      <c r="E28" s="36"/>
      <c r="F28" s="29"/>
      <c r="G28" s="29"/>
      <c r="H28" s="36"/>
      <c r="I28" s="29"/>
      <c r="J28" s="29"/>
      <c r="K28" s="36"/>
      <c r="L28" s="29"/>
      <c r="M28" s="30"/>
      <c r="N28" s="36"/>
      <c r="O28" s="30"/>
      <c r="P28" s="29"/>
      <c r="Q28" s="36"/>
      <c r="R28" s="29"/>
      <c r="S28" s="29"/>
      <c r="T28" s="36"/>
      <c r="U28" s="29"/>
      <c r="V28" s="396"/>
      <c r="W28" s="190">
        <f>(W22*4)+(W24*9)+(W26*4)</f>
        <v>0</v>
      </c>
      <c r="X28" s="117"/>
      <c r="Y28" s="136"/>
      <c r="Z28" s="44"/>
      <c r="AA28" s="46"/>
      <c r="AB28" s="51"/>
      <c r="AC28" s="41" t="e">
        <f>AC27*4/AF27</f>
        <v>#DIV/0!</v>
      </c>
      <c r="AD28" s="41" t="e">
        <f>AD27*9/AF27</f>
        <v>#DIV/0!</v>
      </c>
      <c r="AE28" s="41" t="e">
        <f>AE27*4/AF27</f>
        <v>#DIV/0!</v>
      </c>
      <c r="AF28" s="46"/>
    </row>
    <row r="29" spans="2:32" s="26" customFormat="1" ht="42" x14ac:dyDescent="0.3">
      <c r="B29" s="94"/>
      <c r="C29" s="399"/>
      <c r="D29" s="24">
        <f>'109年3月菜單'!M45</f>
        <v>0</v>
      </c>
      <c r="E29" s="24"/>
      <c r="F29" s="25" t="s">
        <v>15</v>
      </c>
      <c r="G29" s="24">
        <f>'109年3月菜單'!M46</f>
        <v>0</v>
      </c>
      <c r="H29" s="24"/>
      <c r="I29" s="25" t="s">
        <v>15</v>
      </c>
      <c r="J29" s="170">
        <f>'109年3月菜單'!M47</f>
        <v>0</v>
      </c>
      <c r="K29" s="24"/>
      <c r="L29" s="25" t="s">
        <v>15</v>
      </c>
      <c r="M29" s="24">
        <f>'109年3月菜單'!M48</f>
        <v>0</v>
      </c>
      <c r="N29" s="24"/>
      <c r="O29" s="25" t="s">
        <v>15</v>
      </c>
      <c r="P29" s="24">
        <f>'109年3月菜單'!M49</f>
        <v>0</v>
      </c>
      <c r="Q29" s="24"/>
      <c r="R29" s="25" t="s">
        <v>15</v>
      </c>
      <c r="S29" s="24">
        <f>'109年3月菜單'!M50</f>
        <v>0</v>
      </c>
      <c r="T29" s="24"/>
      <c r="U29" s="25" t="s">
        <v>15</v>
      </c>
      <c r="V29" s="394"/>
      <c r="W29" s="172" t="s">
        <v>7</v>
      </c>
      <c r="X29" s="96" t="s">
        <v>17</v>
      </c>
      <c r="Y29" s="135">
        <f>AB30</f>
        <v>0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 x14ac:dyDescent="0.3">
      <c r="B30" s="27" t="s">
        <v>8</v>
      </c>
      <c r="C30" s="399"/>
      <c r="D30" s="31"/>
      <c r="E30" s="31"/>
      <c r="F30" s="31"/>
      <c r="G30" s="31"/>
      <c r="H30" s="29"/>
      <c r="I30" s="29"/>
      <c r="J30" s="31"/>
      <c r="K30" s="215"/>
      <c r="L30" s="30"/>
      <c r="M30" s="30"/>
      <c r="N30" s="159"/>
      <c r="O30" s="30"/>
      <c r="P30" s="30"/>
      <c r="Q30" s="30"/>
      <c r="R30" s="30"/>
      <c r="S30" s="28"/>
      <c r="T30" s="159"/>
      <c r="U30" s="28"/>
      <c r="V30" s="395"/>
      <c r="W30" s="174">
        <f>AE35</f>
        <v>0</v>
      </c>
      <c r="X30" s="99" t="s">
        <v>22</v>
      </c>
      <c r="Y30" s="136">
        <f>AB31</f>
        <v>0</v>
      </c>
      <c r="Z30" s="12"/>
      <c r="AA30" s="21" t="s">
        <v>23</v>
      </c>
      <c r="AC30" s="3">
        <f>AB30*2</f>
        <v>0</v>
      </c>
      <c r="AD30" s="3"/>
      <c r="AE30" s="3">
        <f>AB30*15</f>
        <v>0</v>
      </c>
      <c r="AF30" s="3">
        <f>AC30*4+AE30*4</f>
        <v>0</v>
      </c>
    </row>
    <row r="31" spans="2:32" ht="27.95" customHeight="1" x14ac:dyDescent="0.3">
      <c r="B31" s="27"/>
      <c r="C31" s="399"/>
      <c r="D31" s="31"/>
      <c r="E31" s="31"/>
      <c r="F31" s="31"/>
      <c r="G31" s="28"/>
      <c r="H31" s="29"/>
      <c r="I31" s="29"/>
      <c r="J31" s="30"/>
      <c r="K31" s="30"/>
      <c r="L31" s="30"/>
      <c r="M31" s="30"/>
      <c r="N31" s="159"/>
      <c r="O31" s="30"/>
      <c r="P31" s="30"/>
      <c r="Q31" s="106"/>
      <c r="R31" s="30"/>
      <c r="S31" s="28"/>
      <c r="T31" s="28"/>
      <c r="U31" s="28"/>
      <c r="V31" s="395"/>
      <c r="W31" s="176" t="s">
        <v>9</v>
      </c>
      <c r="X31" s="102" t="s">
        <v>24</v>
      </c>
      <c r="Y31" s="136">
        <f>AB32</f>
        <v>0</v>
      </c>
      <c r="Z31" s="2"/>
      <c r="AA31" s="33" t="s">
        <v>25</v>
      </c>
      <c r="AC31" s="34">
        <f>AB31*7</f>
        <v>0</v>
      </c>
      <c r="AD31" s="3">
        <f>AB31*5</f>
        <v>0</v>
      </c>
      <c r="AE31" s="3" t="s">
        <v>26</v>
      </c>
      <c r="AF31" s="35">
        <f>AC31*4+AD31*9</f>
        <v>0</v>
      </c>
    </row>
    <row r="32" spans="2:32" ht="27.95" customHeight="1" x14ac:dyDescent="0.3">
      <c r="B32" s="27" t="s">
        <v>10</v>
      </c>
      <c r="C32" s="399"/>
      <c r="D32" s="36"/>
      <c r="E32" s="36"/>
      <c r="F32" s="29"/>
      <c r="G32" s="28"/>
      <c r="H32" s="36"/>
      <c r="I32" s="29"/>
      <c r="J32" s="30"/>
      <c r="K32" s="205"/>
      <c r="L32" s="30"/>
      <c r="M32" s="30"/>
      <c r="N32" s="36"/>
      <c r="O32" s="30"/>
      <c r="P32" s="30"/>
      <c r="Q32" s="106"/>
      <c r="R32" s="30"/>
      <c r="S32" s="28"/>
      <c r="T32" s="29"/>
      <c r="U32" s="29"/>
      <c r="V32" s="395"/>
      <c r="W32" s="174">
        <f>AD35</f>
        <v>0</v>
      </c>
      <c r="X32" s="102" t="s">
        <v>27</v>
      </c>
      <c r="Y32" s="136">
        <f>AB33</f>
        <v>0</v>
      </c>
      <c r="Z32" s="12"/>
      <c r="AA32" s="2" t="s">
        <v>28</v>
      </c>
      <c r="AC32" s="3">
        <f>AB32*1</f>
        <v>0</v>
      </c>
      <c r="AD32" s="3" t="s">
        <v>26</v>
      </c>
      <c r="AE32" s="3">
        <f>AB32*5</f>
        <v>0</v>
      </c>
      <c r="AF32" s="3">
        <f>AC32*4+AE32*4</f>
        <v>0</v>
      </c>
    </row>
    <row r="33" spans="2:32" ht="27.95" customHeight="1" x14ac:dyDescent="0.25">
      <c r="B33" s="401" t="s">
        <v>75</v>
      </c>
      <c r="C33" s="399"/>
      <c r="D33" s="36"/>
      <c r="E33" s="36"/>
      <c r="F33" s="29"/>
      <c r="G33" s="28"/>
      <c r="H33" s="36"/>
      <c r="I33" s="29"/>
      <c r="J33" s="30"/>
      <c r="K33" s="205"/>
      <c r="L33" s="30"/>
      <c r="M33" s="30"/>
      <c r="N33" s="36"/>
      <c r="O33" s="30"/>
      <c r="P33" s="29"/>
      <c r="Q33" s="36"/>
      <c r="R33" s="29"/>
      <c r="S33" s="28"/>
      <c r="T33" s="29"/>
      <c r="U33" s="29"/>
      <c r="V33" s="395"/>
      <c r="W33" s="176" t="s">
        <v>11</v>
      </c>
      <c r="X33" s="102" t="s">
        <v>30</v>
      </c>
      <c r="Y33" s="136">
        <f>AB34</f>
        <v>0</v>
      </c>
      <c r="Z33" s="2"/>
      <c r="AA33" s="2" t="s">
        <v>31</v>
      </c>
      <c r="AC33" s="3"/>
      <c r="AD33" s="3">
        <f>AB33*5</f>
        <v>0</v>
      </c>
      <c r="AE33" s="3" t="s">
        <v>26</v>
      </c>
      <c r="AF33" s="3">
        <f>AD33*9</f>
        <v>0</v>
      </c>
    </row>
    <row r="34" spans="2:32" ht="27.95" customHeight="1" x14ac:dyDescent="0.3">
      <c r="B34" s="401"/>
      <c r="C34" s="399"/>
      <c r="D34" s="36"/>
      <c r="E34" s="36"/>
      <c r="F34" s="29"/>
      <c r="G34" s="28"/>
      <c r="H34" s="36"/>
      <c r="I34" s="29"/>
      <c r="J34" s="204"/>
      <c r="K34" s="36"/>
      <c r="L34" s="28"/>
      <c r="M34" s="30"/>
      <c r="N34" s="36"/>
      <c r="O34" s="30"/>
      <c r="P34" s="29"/>
      <c r="Q34" s="36"/>
      <c r="R34" s="29"/>
      <c r="S34" s="28"/>
      <c r="T34" s="36"/>
      <c r="U34" s="29"/>
      <c r="V34" s="395"/>
      <c r="W34" s="174">
        <f>AC35</f>
        <v>0</v>
      </c>
      <c r="X34" s="155" t="s">
        <v>39</v>
      </c>
      <c r="Y34" s="136">
        <v>0</v>
      </c>
      <c r="Z34" s="12"/>
      <c r="AA34" s="2" t="s">
        <v>32</v>
      </c>
      <c r="AE34" s="2">
        <f>AB34*15</f>
        <v>0</v>
      </c>
    </row>
    <row r="35" spans="2:32" ht="27.95" customHeight="1" x14ac:dyDescent="0.25">
      <c r="B35" s="37" t="s">
        <v>33</v>
      </c>
      <c r="C35" s="38"/>
      <c r="D35" s="36"/>
      <c r="E35" s="36"/>
      <c r="F35" s="29"/>
      <c r="G35" s="29"/>
      <c r="H35" s="36"/>
      <c r="I35" s="29"/>
      <c r="J35" s="28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395"/>
      <c r="W35" s="176" t="s">
        <v>12</v>
      </c>
      <c r="X35" s="110"/>
      <c r="Y35" s="136"/>
      <c r="Z35" s="2"/>
      <c r="AC35" s="2">
        <f>SUM(AC30:AC34)</f>
        <v>0</v>
      </c>
      <c r="AD35" s="2">
        <f>SUM(AD30:AD34)</f>
        <v>0</v>
      </c>
      <c r="AE35" s="2">
        <f>SUM(AE30:AE34)</f>
        <v>0</v>
      </c>
      <c r="AF35" s="2">
        <f>AC35*4+AD35*9+AE35*4</f>
        <v>0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396"/>
      <c r="W36" s="174">
        <f>(W30*4)+(W32*9)+(W34*4)</f>
        <v>0</v>
      </c>
      <c r="X36" s="141"/>
      <c r="Y36" s="136"/>
      <c r="Z36" s="12"/>
      <c r="AC36" s="41" t="e">
        <f>AC35*4/AF35</f>
        <v>#DIV/0!</v>
      </c>
      <c r="AD36" s="41" t="e">
        <f>AD35*9/AF35</f>
        <v>#DIV/0!</v>
      </c>
      <c r="AE36" s="41" t="e">
        <f>AE35*4/AF35</f>
        <v>#DIV/0!</v>
      </c>
    </row>
    <row r="37" spans="2:32" s="26" customFormat="1" ht="42" x14ac:dyDescent="0.3">
      <c r="B37" s="23"/>
      <c r="C37" s="399"/>
      <c r="D37" s="24">
        <f>'109年3月菜單'!Q45</f>
        <v>0</v>
      </c>
      <c r="E37" s="24"/>
      <c r="F37" s="25" t="s">
        <v>15</v>
      </c>
      <c r="G37" s="24">
        <f>'109年3月菜單'!Q46</f>
        <v>0</v>
      </c>
      <c r="H37" s="24"/>
      <c r="I37" s="25" t="s">
        <v>15</v>
      </c>
      <c r="J37" s="24">
        <f>'109年3月菜單'!Q47</f>
        <v>0</v>
      </c>
      <c r="K37" s="24"/>
      <c r="L37" s="25" t="s">
        <v>15</v>
      </c>
      <c r="M37" s="24">
        <f>'109年3月菜單'!Q48</f>
        <v>0</v>
      </c>
      <c r="N37" s="24"/>
      <c r="O37" s="25" t="s">
        <v>15</v>
      </c>
      <c r="P37" s="24">
        <f>'109年3月菜單'!Q49</f>
        <v>0</v>
      </c>
      <c r="Q37" s="24"/>
      <c r="R37" s="25" t="s">
        <v>15</v>
      </c>
      <c r="S37" s="24">
        <f>'109年3月菜單'!Q50</f>
        <v>0</v>
      </c>
      <c r="T37" s="24"/>
      <c r="U37" s="25" t="s">
        <v>15</v>
      </c>
      <c r="V37" s="394"/>
      <c r="W37" s="172" t="s">
        <v>7</v>
      </c>
      <c r="X37" s="96" t="s">
        <v>17</v>
      </c>
      <c r="Y37" s="135">
        <f>AB38</f>
        <v>0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 x14ac:dyDescent="0.3">
      <c r="B38" s="27" t="s">
        <v>8</v>
      </c>
      <c r="C38" s="399"/>
      <c r="D38" s="31"/>
      <c r="E38" s="28"/>
      <c r="F38" s="29"/>
      <c r="G38" s="29"/>
      <c r="H38" s="29"/>
      <c r="I38" s="29"/>
      <c r="J38" s="28"/>
      <c r="K38" s="28"/>
      <c r="L38" s="28"/>
      <c r="M38" s="31"/>
      <c r="N38" s="28"/>
      <c r="O38" s="31"/>
      <c r="P38" s="30"/>
      <c r="Q38" s="30"/>
      <c r="R38" s="30"/>
      <c r="S38" s="28"/>
      <c r="T38" s="28"/>
      <c r="U38" s="28"/>
      <c r="V38" s="395"/>
      <c r="W38" s="174">
        <f>AE43</f>
        <v>0</v>
      </c>
      <c r="X38" s="99" t="s">
        <v>22</v>
      </c>
      <c r="Y38" s="136">
        <f>AB39</f>
        <v>0</v>
      </c>
      <c r="Z38" s="12"/>
      <c r="AA38" s="21" t="s">
        <v>23</v>
      </c>
      <c r="AC38" s="3">
        <f>AB38*2</f>
        <v>0</v>
      </c>
      <c r="AD38" s="3"/>
      <c r="AE38" s="3">
        <f>AB38*15</f>
        <v>0</v>
      </c>
      <c r="AF38" s="3">
        <f>AC38*4+AE38*4</f>
        <v>0</v>
      </c>
    </row>
    <row r="39" spans="2:32" ht="27.95" customHeight="1" x14ac:dyDescent="0.3">
      <c r="B39" s="27"/>
      <c r="C39" s="399"/>
      <c r="D39" s="28"/>
      <c r="E39" s="28"/>
      <c r="F39" s="29"/>
      <c r="G39" s="29"/>
      <c r="H39" s="29"/>
      <c r="I39" s="29"/>
      <c r="J39" s="28"/>
      <c r="K39" s="31"/>
      <c r="L39" s="28"/>
      <c r="M39" s="31"/>
      <c r="N39" s="28"/>
      <c r="O39" s="31"/>
      <c r="P39" s="29"/>
      <c r="Q39" s="28"/>
      <c r="R39" s="29"/>
      <c r="S39" s="28"/>
      <c r="T39" s="28"/>
      <c r="U39" s="28"/>
      <c r="V39" s="395"/>
      <c r="W39" s="176" t="s">
        <v>9</v>
      </c>
      <c r="X39" s="102" t="s">
        <v>24</v>
      </c>
      <c r="Y39" s="136">
        <f>AB40</f>
        <v>0</v>
      </c>
      <c r="Z39" s="2"/>
      <c r="AA39" s="33" t="s">
        <v>25</v>
      </c>
      <c r="AC39" s="34">
        <f>AB39*7</f>
        <v>0</v>
      </c>
      <c r="AD39" s="3">
        <f>AB39*5</f>
        <v>0</v>
      </c>
      <c r="AE39" s="3" t="s">
        <v>26</v>
      </c>
      <c r="AF39" s="35">
        <f>AC39*4+AD39*9</f>
        <v>0</v>
      </c>
    </row>
    <row r="40" spans="2:32" ht="27.95" customHeight="1" x14ac:dyDescent="0.3">
      <c r="B40" s="27" t="s">
        <v>10</v>
      </c>
      <c r="C40" s="399"/>
      <c r="D40" s="28"/>
      <c r="E40" s="28"/>
      <c r="F40" s="29"/>
      <c r="G40" s="28"/>
      <c r="H40" s="28"/>
      <c r="I40" s="29"/>
      <c r="J40" s="28"/>
      <c r="K40" s="31"/>
      <c r="L40" s="28"/>
      <c r="M40" s="31"/>
      <c r="N40" s="28"/>
      <c r="O40" s="31"/>
      <c r="P40" s="29"/>
      <c r="Q40" s="28"/>
      <c r="R40" s="29"/>
      <c r="S40" s="28"/>
      <c r="T40" s="28"/>
      <c r="U40" s="28"/>
      <c r="V40" s="395"/>
      <c r="W40" s="174">
        <f>(Y38*5)+(Y40*5)</f>
        <v>0</v>
      </c>
      <c r="X40" s="102" t="s">
        <v>27</v>
      </c>
      <c r="Y40" s="136">
        <f>AB41</f>
        <v>0</v>
      </c>
      <c r="Z40" s="12"/>
      <c r="AA40" s="2" t="s">
        <v>28</v>
      </c>
      <c r="AC40" s="3">
        <f>AB40*1</f>
        <v>0</v>
      </c>
      <c r="AD40" s="3" t="s">
        <v>26</v>
      </c>
      <c r="AE40" s="3">
        <f>AB40*5</f>
        <v>0</v>
      </c>
      <c r="AF40" s="3">
        <f>AC40*4+AE40*4</f>
        <v>0</v>
      </c>
    </row>
    <row r="41" spans="2:32" ht="27.95" customHeight="1" x14ac:dyDescent="0.25">
      <c r="B41" s="401" t="s">
        <v>62</v>
      </c>
      <c r="C41" s="399"/>
      <c r="D41" s="28"/>
      <c r="E41" s="28"/>
      <c r="F41" s="29"/>
      <c r="G41" s="29"/>
      <c r="H41" s="36"/>
      <c r="I41" s="29"/>
      <c r="J41" s="28"/>
      <c r="K41" s="36"/>
      <c r="L41" s="28"/>
      <c r="M41" s="31"/>
      <c r="N41" s="28"/>
      <c r="O41" s="31"/>
      <c r="P41" s="29"/>
      <c r="Q41" s="28"/>
      <c r="R41" s="29"/>
      <c r="S41" s="28"/>
      <c r="T41" s="28"/>
      <c r="U41" s="28"/>
      <c r="V41" s="395"/>
      <c r="W41" s="176" t="s">
        <v>11</v>
      </c>
      <c r="X41" s="102" t="s">
        <v>30</v>
      </c>
      <c r="Y41" s="136">
        <f>AB42</f>
        <v>0</v>
      </c>
      <c r="Z41" s="2"/>
      <c r="AA41" s="2" t="s">
        <v>31</v>
      </c>
      <c r="AC41" s="3"/>
      <c r="AD41" s="3">
        <f>AB41*5</f>
        <v>0</v>
      </c>
      <c r="AE41" s="3" t="s">
        <v>26</v>
      </c>
      <c r="AF41" s="3">
        <f>AD41*9</f>
        <v>0</v>
      </c>
    </row>
    <row r="42" spans="2:32" ht="27.95" customHeight="1" x14ac:dyDescent="0.3">
      <c r="B42" s="401"/>
      <c r="C42" s="399"/>
      <c r="D42" s="28"/>
      <c r="E42" s="36"/>
      <c r="F42" s="29"/>
      <c r="G42" s="29"/>
      <c r="H42" s="36"/>
      <c r="I42" s="29"/>
      <c r="J42" s="204"/>
      <c r="K42" s="29"/>
      <c r="L42" s="29"/>
      <c r="M42" s="30"/>
      <c r="N42" s="29"/>
      <c r="O42" s="30"/>
      <c r="P42" s="29"/>
      <c r="Q42" s="36"/>
      <c r="R42" s="29"/>
      <c r="S42" s="28"/>
      <c r="T42" s="36"/>
      <c r="U42" s="28"/>
      <c r="V42" s="395"/>
      <c r="W42" s="174">
        <f>(Y38*7)+(Y37*2)+(Y39*1)</f>
        <v>0</v>
      </c>
      <c r="X42" s="155" t="s">
        <v>39</v>
      </c>
      <c r="Y42" s="136">
        <v>0</v>
      </c>
      <c r="Z42" s="12"/>
      <c r="AA42" s="2" t="s">
        <v>32</v>
      </c>
      <c r="AE42" s="2">
        <f>AB42*15</f>
        <v>0</v>
      </c>
    </row>
    <row r="43" spans="2:32" ht="27.95" customHeight="1" x14ac:dyDescent="0.25">
      <c r="B43" s="37" t="s">
        <v>33</v>
      </c>
      <c r="C43" s="38"/>
      <c r="D43" s="28"/>
      <c r="E43" s="36"/>
      <c r="F43" s="29"/>
      <c r="G43" s="29"/>
      <c r="H43" s="36"/>
      <c r="I43" s="29"/>
      <c r="J43" s="28"/>
      <c r="K43" s="36"/>
      <c r="L43" s="28"/>
      <c r="M43" s="28"/>
      <c r="N43" s="36"/>
      <c r="O43" s="29"/>
      <c r="P43" s="29"/>
      <c r="Q43" s="36"/>
      <c r="R43" s="29"/>
      <c r="S43" s="28"/>
      <c r="T43" s="36"/>
      <c r="U43" s="28"/>
      <c r="V43" s="395"/>
      <c r="W43" s="176" t="s">
        <v>12</v>
      </c>
      <c r="X43" s="110"/>
      <c r="Y43" s="136"/>
      <c r="Z43" s="2"/>
      <c r="AC43" s="2">
        <f>SUM(AC38:AC42)</f>
        <v>0</v>
      </c>
      <c r="AD43" s="2">
        <f>SUM(AD38:AD42)</f>
        <v>0</v>
      </c>
      <c r="AE43" s="2">
        <f>SUM(AE38:AE42)</f>
        <v>0</v>
      </c>
      <c r="AF43" s="2">
        <f>AC43*4+AD43*9+AE43*4</f>
        <v>0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201"/>
      <c r="N44" s="53"/>
      <c r="O44" s="54"/>
      <c r="P44" s="54"/>
      <c r="Q44" s="53"/>
      <c r="R44" s="54"/>
      <c r="S44" s="54"/>
      <c r="T44" s="53"/>
      <c r="U44" s="54"/>
      <c r="V44" s="396"/>
      <c r="W44" s="174">
        <f>(W38*4)+(W40*9)+(W42*4)</f>
        <v>0</v>
      </c>
      <c r="X44" s="141"/>
      <c r="Y44" s="142"/>
      <c r="Z44" s="12"/>
      <c r="AC44" s="41" t="e">
        <f>AC43*4/AF43</f>
        <v>#DIV/0!</v>
      </c>
      <c r="AD44" s="41" t="e">
        <f>AD43*9/AF43</f>
        <v>#DIV/0!</v>
      </c>
      <c r="AE44" s="41" t="e">
        <f>AE43*4/AF43</f>
        <v>#DIV/0!</v>
      </c>
    </row>
  </sheetData>
  <mergeCells count="17">
    <mergeCell ref="B17:B18"/>
    <mergeCell ref="C29:C34"/>
    <mergeCell ref="V29:V36"/>
    <mergeCell ref="B33:B34"/>
    <mergeCell ref="B41:B42"/>
    <mergeCell ref="C37:C42"/>
    <mergeCell ref="V37:V44"/>
    <mergeCell ref="C21:C26"/>
    <mergeCell ref="V21:V28"/>
    <mergeCell ref="B25:B26"/>
    <mergeCell ref="C13:C18"/>
    <mergeCell ref="V13:V20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109年3月菜單</vt:lpstr>
      <vt:lpstr>第一週明細</vt:lpstr>
      <vt:lpstr>第二週明細</vt:lpstr>
      <vt:lpstr>第三週明細</vt:lpstr>
      <vt:lpstr>第四周明細</vt:lpstr>
      <vt:lpstr>第五周明細 </vt:lpstr>
      <vt:lpstr>'109年3月菜單'!Print_Area</vt:lpstr>
      <vt:lpstr>第一週明細!Print_Area</vt:lpstr>
      <vt:lpstr>第二週明細!Print_Area</vt:lpstr>
      <vt:lpstr>第三週明細!Print_Area</vt:lpstr>
      <vt:lpstr>'第五周明細 '!Print_Area</vt:lpstr>
      <vt:lpstr>第四周明細!Print_Area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teacher</cp:lastModifiedBy>
  <cp:lastPrinted>2020-12-29T02:45:11Z</cp:lastPrinted>
  <dcterms:created xsi:type="dcterms:W3CDTF">2013-10-17T10:44:48Z</dcterms:created>
  <dcterms:modified xsi:type="dcterms:W3CDTF">2021-02-22T02:49:44Z</dcterms:modified>
</cp:coreProperties>
</file>