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12月\5月\"/>
    </mc:Choice>
  </mc:AlternateContent>
  <bookViews>
    <workbookView xWindow="0" yWindow="0" windowWidth="20490" windowHeight="7050"/>
  </bookViews>
  <sheets>
    <sheet name="菜單" sheetId="22" r:id="rId1"/>
    <sheet name="第1週明細" sheetId="36" r:id="rId2"/>
    <sheet name="第2週明細" sheetId="37" r:id="rId3"/>
    <sheet name="第3週明細" sheetId="38" r:id="rId4"/>
    <sheet name="第4週明細" sheetId="39" r:id="rId5"/>
    <sheet name="第5週明細" sheetId="41" r:id="rId6"/>
  </sheets>
  <externalReferences>
    <externalReference r:id="rId7"/>
  </externalReferences>
  <definedNames>
    <definedName name="_xlnm.Print_Area" localSheetId="1">第1週明細!$A$1:$X$45</definedName>
    <definedName name="_xlnm.Print_Area" localSheetId="2">第2週明細!$A$1:$X$43</definedName>
    <definedName name="_xlnm.Print_Area" localSheetId="3">第3週明細!$A$1:$X$43</definedName>
    <definedName name="_xlnm.Print_Area" localSheetId="4">第4週明細!$A$1:$X$43</definedName>
    <definedName name="_xlnm.Print_Area" localSheetId="5">第5週明細!$A$1:$X$43</definedName>
    <definedName name="_xlnm.Print_Area" localSheetId="0">菜單!$A$1:$X$46</definedName>
  </definedNames>
  <calcPr calcId="152511"/>
</workbook>
</file>

<file path=xl/calcChain.xml><?xml version="1.0" encoding="utf-8"?>
<calcChain xmlns="http://schemas.openxmlformats.org/spreadsheetml/2006/main">
  <c r="V5" i="36" l="1"/>
  <c r="O29" i="39" l="1"/>
  <c r="O13" i="39"/>
  <c r="O29" i="37"/>
  <c r="O13" i="37"/>
  <c r="O21" i="39" l="1"/>
  <c r="O37" i="38"/>
  <c r="O5" i="38"/>
  <c r="O37" i="37"/>
  <c r="O13" i="36"/>
  <c r="O5" i="36"/>
  <c r="Z43" i="41" l="1"/>
  <c r="Y43" i="41"/>
  <c r="Z35" i="41"/>
  <c r="Y35" i="41"/>
  <c r="AC33" i="41"/>
  <c r="AB32" i="41"/>
  <c r="AD32" i="41" s="1"/>
  <c r="AC31" i="41"/>
  <c r="AA31" i="41"/>
  <c r="AD31" i="41" s="1"/>
  <c r="AB30" i="41"/>
  <c r="AB34" i="41" s="1"/>
  <c r="AA30" i="41"/>
  <c r="AC25" i="41"/>
  <c r="AB24" i="41"/>
  <c r="AD24" i="41" s="1"/>
  <c r="AC23" i="41"/>
  <c r="AA23" i="41"/>
  <c r="AB22" i="41"/>
  <c r="AA22" i="41"/>
  <c r="AD22" i="41" s="1"/>
  <c r="AC21" i="41"/>
  <c r="AC26" i="41" s="1"/>
  <c r="AA21" i="41"/>
  <c r="AC17" i="41"/>
  <c r="AB16" i="41"/>
  <c r="AD16" i="41" s="1"/>
  <c r="AC15" i="41"/>
  <c r="AA15" i="41"/>
  <c r="AB14" i="41"/>
  <c r="AA14" i="41"/>
  <c r="AD14" i="41" s="1"/>
  <c r="AC13" i="41"/>
  <c r="AC18" i="41" s="1"/>
  <c r="AA13" i="41"/>
  <c r="AC9" i="41"/>
  <c r="V9" i="41"/>
  <c r="D46" i="22" s="1"/>
  <c r="AB8" i="41"/>
  <c r="AD8" i="41" s="1"/>
  <c r="AC7" i="41"/>
  <c r="AA7" i="41"/>
  <c r="AD7" i="41" s="1"/>
  <c r="V7" i="41"/>
  <c r="D45" i="22" s="1"/>
  <c r="AB6" i="41"/>
  <c r="AB10" i="41" s="1"/>
  <c r="AA6" i="41"/>
  <c r="AC5" i="41"/>
  <c r="AC10" i="41" s="1"/>
  <c r="AA5" i="41"/>
  <c r="AA10" i="41" s="1"/>
  <c r="V5" i="41"/>
  <c r="B46" i="22" s="1"/>
  <c r="O5" i="41"/>
  <c r="AB18" i="41" l="1"/>
  <c r="AB26" i="41"/>
  <c r="AD6" i="41"/>
  <c r="AA18" i="41"/>
  <c r="AD18" i="41" s="1"/>
  <c r="AD15" i="41"/>
  <c r="AA26" i="41"/>
  <c r="AD23" i="41"/>
  <c r="AD30" i="41"/>
  <c r="AD10" i="41"/>
  <c r="AA11" i="41" s="1"/>
  <c r="AD26" i="41"/>
  <c r="AA27" i="41" s="1"/>
  <c r="Y29" i="41"/>
  <c r="Z29" i="41"/>
  <c r="Y37" i="41"/>
  <c r="Z37" i="41"/>
  <c r="AD5" i="41"/>
  <c r="V11" i="41"/>
  <c r="B45" i="22" s="1"/>
  <c r="AD13" i="41"/>
  <c r="AD21" i="41"/>
  <c r="B10" i="22"/>
  <c r="V41" i="39"/>
  <c r="T37" i="22" s="1"/>
  <c r="V39" i="39"/>
  <c r="V37" i="39"/>
  <c r="R37" i="22" s="1"/>
  <c r="V33" i="39"/>
  <c r="P37" i="22" s="1"/>
  <c r="V31" i="39"/>
  <c r="V29" i="39"/>
  <c r="N37" i="22" s="1"/>
  <c r="O37" i="39"/>
  <c r="AA19" i="41" l="1"/>
  <c r="AB19" i="41"/>
  <c r="V35" i="39"/>
  <c r="N36" i="22" s="1"/>
  <c r="AB11" i="41"/>
  <c r="AB27" i="41"/>
  <c r="V43" i="39"/>
  <c r="R36" i="22" s="1"/>
  <c r="AA29" i="41"/>
  <c r="AC29" i="41"/>
  <c r="AC34" i="41" s="1"/>
  <c r="AC27" i="41"/>
  <c r="AC19" i="41"/>
  <c r="AC11" i="41"/>
  <c r="P36" i="22"/>
  <c r="T36" i="22"/>
  <c r="AA34" i="41" l="1"/>
  <c r="AD29" i="41"/>
  <c r="V9" i="36"/>
  <c r="D10" i="22" s="1"/>
  <c r="V7" i="36"/>
  <c r="D9" i="22" s="1"/>
  <c r="AD34" i="41" l="1"/>
  <c r="V11" i="36"/>
  <c r="B9" i="22" s="1"/>
  <c r="AB35" i="41" l="1"/>
  <c r="AC35" i="41"/>
  <c r="AA35" i="41"/>
  <c r="O38" i="36"/>
  <c r="O30" i="36"/>
  <c r="O21" i="36"/>
  <c r="Z43" i="39" l="1"/>
  <c r="Y43" i="39"/>
  <c r="Z37" i="39"/>
  <c r="Y37" i="39"/>
  <c r="Z35" i="39"/>
  <c r="Y35" i="39"/>
  <c r="AC33" i="39"/>
  <c r="AB32" i="39"/>
  <c r="AD32" i="39" s="1"/>
  <c r="AC31" i="39"/>
  <c r="AA31" i="39"/>
  <c r="AB30" i="39"/>
  <c r="AA30" i="39"/>
  <c r="AD30" i="39" s="1"/>
  <c r="Y29" i="39"/>
  <c r="AC25" i="39"/>
  <c r="V25" i="39"/>
  <c r="L37" i="22" s="1"/>
  <c r="AB24" i="39"/>
  <c r="AD24" i="39" s="1"/>
  <c r="AC23" i="39"/>
  <c r="AA23" i="39"/>
  <c r="V23" i="39"/>
  <c r="L36" i="22" s="1"/>
  <c r="AB22" i="39"/>
  <c r="AB26" i="39" s="1"/>
  <c r="AA22" i="39"/>
  <c r="AC21" i="39"/>
  <c r="AA21" i="39"/>
  <c r="V21" i="39"/>
  <c r="AC17" i="39"/>
  <c r="V17" i="39"/>
  <c r="H37" i="22" s="1"/>
  <c r="AB16" i="39"/>
  <c r="AD16" i="39" s="1"/>
  <c r="AC15" i="39"/>
  <c r="AA15" i="39"/>
  <c r="V15" i="39"/>
  <c r="H36" i="22" s="1"/>
  <c r="AB14" i="39"/>
  <c r="AB18" i="39" s="1"/>
  <c r="AA14" i="39"/>
  <c r="AD14" i="39" s="1"/>
  <c r="AC13" i="39"/>
  <c r="AA13" i="39"/>
  <c r="V13" i="39"/>
  <c r="AC9" i="39"/>
  <c r="V9" i="39"/>
  <c r="D37" i="22" s="1"/>
  <c r="AB8" i="39"/>
  <c r="AD8" i="39" s="1"/>
  <c r="AC7" i="39"/>
  <c r="AA7" i="39"/>
  <c r="V7" i="39"/>
  <c r="AB6" i="39"/>
  <c r="AB10" i="39" s="1"/>
  <c r="AA6" i="39"/>
  <c r="AD6" i="39" s="1"/>
  <c r="AC5" i="39"/>
  <c r="AA5" i="39"/>
  <c r="AA10" i="39" s="1"/>
  <c r="V5" i="39"/>
  <c r="B37" i="22" s="1"/>
  <c r="O5" i="39"/>
  <c r="Z43" i="38"/>
  <c r="Y43" i="38"/>
  <c r="V41" i="38"/>
  <c r="T28" i="22" s="1"/>
  <c r="V39" i="38"/>
  <c r="V37" i="38"/>
  <c r="R28" i="22" s="1"/>
  <c r="Z35" i="38"/>
  <c r="Y35" i="38"/>
  <c r="AC33" i="38"/>
  <c r="V33" i="38"/>
  <c r="P28" i="22" s="1"/>
  <c r="AB32" i="38"/>
  <c r="AD32" i="38" s="1"/>
  <c r="AC31" i="38"/>
  <c r="AA31" i="38"/>
  <c r="V31" i="38"/>
  <c r="AB30" i="38"/>
  <c r="AB34" i="38" s="1"/>
  <c r="AA30" i="38"/>
  <c r="V29" i="38"/>
  <c r="N28" i="22" s="1"/>
  <c r="O29" i="38"/>
  <c r="AC25" i="38"/>
  <c r="V25" i="38"/>
  <c r="L28" i="22" s="1"/>
  <c r="AB24" i="38"/>
  <c r="AD24" i="38" s="1"/>
  <c r="AC23" i="38"/>
  <c r="AA23" i="38"/>
  <c r="V23" i="38"/>
  <c r="L27" i="22" s="1"/>
  <c r="AB22" i="38"/>
  <c r="AB26" i="38" s="1"/>
  <c r="AA22" i="38"/>
  <c r="AD22" i="38" s="1"/>
  <c r="AC21" i="38"/>
  <c r="AA21" i="38"/>
  <c r="V21" i="38"/>
  <c r="O21" i="38"/>
  <c r="AC17" i="38"/>
  <c r="V17" i="38"/>
  <c r="H28" i="22" s="1"/>
  <c r="AB16" i="38"/>
  <c r="AD16" i="38" s="1"/>
  <c r="AC15" i="38"/>
  <c r="AA15" i="38"/>
  <c r="V15" i="38"/>
  <c r="AB14" i="38"/>
  <c r="AB18" i="38" s="1"/>
  <c r="AA14" i="38"/>
  <c r="AC13" i="38"/>
  <c r="AA13" i="38"/>
  <c r="V13" i="38"/>
  <c r="F28" i="22" s="1"/>
  <c r="O12" i="38"/>
  <c r="O13" i="38" s="1"/>
  <c r="AC9" i="38"/>
  <c r="V9" i="38"/>
  <c r="D28" i="22" s="1"/>
  <c r="AB8" i="38"/>
  <c r="AD8" i="38" s="1"/>
  <c r="AC7" i="38"/>
  <c r="AA7" i="38"/>
  <c r="V7" i="38"/>
  <c r="D27" i="22" s="1"/>
  <c r="AB6" i="38"/>
  <c r="AB10" i="38" s="1"/>
  <c r="AA6" i="38"/>
  <c r="AC5" i="38"/>
  <c r="AA5" i="38"/>
  <c r="V5" i="38"/>
  <c r="Z43" i="37"/>
  <c r="Y43" i="37"/>
  <c r="V41" i="37"/>
  <c r="T19" i="22" s="1"/>
  <c r="V39" i="37"/>
  <c r="T18" i="22" s="1"/>
  <c r="V37" i="37"/>
  <c r="Z35" i="37"/>
  <c r="Y35" i="37"/>
  <c r="AC33" i="37"/>
  <c r="V33" i="37"/>
  <c r="P19" i="22" s="1"/>
  <c r="AB32" i="37"/>
  <c r="AD32" i="37" s="1"/>
  <c r="AC31" i="37"/>
  <c r="AA31" i="37"/>
  <c r="AD31" i="37" s="1"/>
  <c r="V31" i="37"/>
  <c r="AB30" i="37"/>
  <c r="AB34" i="37" s="1"/>
  <c r="AA30" i="37"/>
  <c r="V29" i="37"/>
  <c r="N19" i="22" s="1"/>
  <c r="AC25" i="37"/>
  <c r="V25" i="37"/>
  <c r="L19" i="22" s="1"/>
  <c r="AB24" i="37"/>
  <c r="AD24" i="37" s="1"/>
  <c r="AC23" i="37"/>
  <c r="AA23" i="37"/>
  <c r="AD23" i="37" s="1"/>
  <c r="V23" i="37"/>
  <c r="L18" i="22" s="1"/>
  <c r="AB22" i="37"/>
  <c r="AB26" i="37" s="1"/>
  <c r="AA22" i="37"/>
  <c r="AC21" i="37"/>
  <c r="AA21" i="37"/>
  <c r="V21" i="37"/>
  <c r="O21" i="37"/>
  <c r="AC17" i="37"/>
  <c r="V17" i="37"/>
  <c r="H19" i="22" s="1"/>
  <c r="AB16" i="37"/>
  <c r="AD16" i="37" s="1"/>
  <c r="AC15" i="37"/>
  <c r="AA15" i="37"/>
  <c r="V15" i="37"/>
  <c r="AB14" i="37"/>
  <c r="AB18" i="37" s="1"/>
  <c r="AA14" i="37"/>
  <c r="AD14" i="37" s="1"/>
  <c r="AC13" i="37"/>
  <c r="AA13" i="37"/>
  <c r="V13" i="37"/>
  <c r="F19" i="22" s="1"/>
  <c r="AC9" i="37"/>
  <c r="V9" i="37"/>
  <c r="D19" i="22" s="1"/>
  <c r="AB8" i="37"/>
  <c r="AD8" i="37" s="1"/>
  <c r="AC7" i="37"/>
  <c r="AA7" i="37"/>
  <c r="V7" i="37"/>
  <c r="D18" i="22" s="1"/>
  <c r="AB6" i="37"/>
  <c r="AB10" i="37" s="1"/>
  <c r="AA6" i="37"/>
  <c r="AD6" i="37" s="1"/>
  <c r="AC5" i="37"/>
  <c r="AA5" i="37"/>
  <c r="V5" i="37"/>
  <c r="O5" i="37"/>
  <c r="Z45" i="36"/>
  <c r="Y45" i="36"/>
  <c r="V42" i="36"/>
  <c r="T10" i="22" s="1"/>
  <c r="V40" i="36"/>
  <c r="V38" i="36"/>
  <c r="R10" i="22" s="1"/>
  <c r="Z36" i="36"/>
  <c r="Y36" i="36"/>
  <c r="AC34" i="36"/>
  <c r="V34" i="36"/>
  <c r="P10" i="22" s="1"/>
  <c r="AB33" i="36"/>
  <c r="AD33" i="36" s="1"/>
  <c r="AC32" i="36"/>
  <c r="AA32" i="36"/>
  <c r="V32" i="36"/>
  <c r="P9" i="22" s="1"/>
  <c r="AB31" i="36"/>
  <c r="AB35" i="36" s="1"/>
  <c r="AA31" i="36"/>
  <c r="AD31" i="36" s="1"/>
  <c r="V30" i="36"/>
  <c r="AC25" i="36"/>
  <c r="V25" i="36"/>
  <c r="L10" i="22" s="1"/>
  <c r="AB24" i="36"/>
  <c r="AD24" i="36" s="1"/>
  <c r="AC23" i="36"/>
  <c r="AA23" i="36"/>
  <c r="V23" i="36"/>
  <c r="AB22" i="36"/>
  <c r="AB26" i="36" s="1"/>
  <c r="AA22" i="36"/>
  <c r="AC21" i="36"/>
  <c r="AA21" i="36"/>
  <c r="V21" i="36"/>
  <c r="J10" i="22" s="1"/>
  <c r="AC17" i="36"/>
  <c r="V17" i="36"/>
  <c r="H10" i="22" s="1"/>
  <c r="AB16" i="36"/>
  <c r="AD16" i="36" s="1"/>
  <c r="AC15" i="36"/>
  <c r="AA15" i="36"/>
  <c r="AD15" i="36" s="1"/>
  <c r="V15" i="36"/>
  <c r="H9" i="22" s="1"/>
  <c r="AB14" i="36"/>
  <c r="AB18" i="36" s="1"/>
  <c r="AA14" i="36"/>
  <c r="AC13" i="36"/>
  <c r="AC18" i="36" s="1"/>
  <c r="AA13" i="36"/>
  <c r="V13" i="36"/>
  <c r="AC9" i="36"/>
  <c r="AB8" i="36"/>
  <c r="AD8" i="36" s="1"/>
  <c r="AC7" i="36"/>
  <c r="AA7" i="36"/>
  <c r="AB6" i="36"/>
  <c r="AA6" i="36"/>
  <c r="AD6" i="36" s="1"/>
  <c r="AC5" i="36"/>
  <c r="AA5" i="36"/>
  <c r="AC26" i="36" l="1"/>
  <c r="AC28" i="36" s="1"/>
  <c r="AC18" i="37"/>
  <c r="AA10" i="36"/>
  <c r="AA26" i="38"/>
  <c r="AC10" i="39"/>
  <c r="AA26" i="39"/>
  <c r="AB34" i="39"/>
  <c r="AA18" i="36"/>
  <c r="AA10" i="37"/>
  <c r="AD10" i="37" s="1"/>
  <c r="AD13" i="37"/>
  <c r="AD7" i="38"/>
  <c r="AC18" i="38"/>
  <c r="AD15" i="38"/>
  <c r="AD30" i="38"/>
  <c r="AA18" i="39"/>
  <c r="AD18" i="39" s="1"/>
  <c r="AB19" i="39" s="1"/>
  <c r="AC26" i="39"/>
  <c r="AC27" i="39" s="1"/>
  <c r="AD23" i="39"/>
  <c r="AC10" i="37"/>
  <c r="AD7" i="37"/>
  <c r="AD22" i="37"/>
  <c r="AA10" i="38"/>
  <c r="AC26" i="38"/>
  <c r="AD23" i="38"/>
  <c r="AD7" i="39"/>
  <c r="AC18" i="39"/>
  <c r="AD15" i="39"/>
  <c r="AD22" i="39"/>
  <c r="V28" i="36"/>
  <c r="J9" i="22" s="1"/>
  <c r="L9" i="22"/>
  <c r="V45" i="36"/>
  <c r="R9" i="22" s="1"/>
  <c r="T9" i="22"/>
  <c r="V19" i="37"/>
  <c r="F18" i="22" s="1"/>
  <c r="H18" i="22"/>
  <c r="V27" i="37"/>
  <c r="J18" i="22" s="1"/>
  <c r="J19" i="22"/>
  <c r="V43" i="38"/>
  <c r="R27" i="22" s="1"/>
  <c r="T27" i="22"/>
  <c r="V27" i="39"/>
  <c r="J36" i="22" s="1"/>
  <c r="J37" i="22"/>
  <c r="AA26" i="36"/>
  <c r="AD26" i="36" s="1"/>
  <c r="AB10" i="36"/>
  <c r="AB11" i="36" s="1"/>
  <c r="AD14" i="36"/>
  <c r="AD23" i="36"/>
  <c r="V11" i="37"/>
  <c r="B18" i="22" s="1"/>
  <c r="B19" i="22"/>
  <c r="AA26" i="37"/>
  <c r="V35" i="37"/>
  <c r="P18" i="22"/>
  <c r="V43" i="37"/>
  <c r="Z37" i="37" s="1"/>
  <c r="R19" i="22"/>
  <c r="AD6" i="38"/>
  <c r="AD13" i="38"/>
  <c r="V19" i="38"/>
  <c r="F27" i="22" s="1"/>
  <c r="H27" i="22"/>
  <c r="V27" i="38"/>
  <c r="J27" i="22" s="1"/>
  <c r="J28" i="22"/>
  <c r="V19" i="39"/>
  <c r="F36" i="22" s="1"/>
  <c r="F37" i="22"/>
  <c r="Z29" i="39"/>
  <c r="AC29" i="39" s="1"/>
  <c r="AC34" i="39" s="1"/>
  <c r="AD31" i="39"/>
  <c r="AC10" i="36"/>
  <c r="V19" i="36"/>
  <c r="F9" i="22" s="1"/>
  <c r="F10" i="22"/>
  <c r="AD22" i="36"/>
  <c r="V36" i="36"/>
  <c r="N9" i="22" s="1"/>
  <c r="N10" i="22"/>
  <c r="AD32" i="36"/>
  <c r="AA18" i="37"/>
  <c r="AD18" i="37" s="1"/>
  <c r="V11" i="38"/>
  <c r="B27" i="22" s="1"/>
  <c r="B28" i="22"/>
  <c r="AD26" i="38"/>
  <c r="AA27" i="38" s="1"/>
  <c r="V35" i="38"/>
  <c r="N27" i="22" s="1"/>
  <c r="P27" i="22"/>
  <c r="V11" i="39"/>
  <c r="B36" i="22" s="1"/>
  <c r="D36" i="22"/>
  <c r="AD10" i="36"/>
  <c r="AA11" i="36" s="1"/>
  <c r="AD5" i="36"/>
  <c r="AD7" i="36"/>
  <c r="AD18" i="36"/>
  <c r="AC19" i="36" s="1"/>
  <c r="Y38" i="36"/>
  <c r="AD26" i="37"/>
  <c r="AA27" i="37" s="1"/>
  <c r="AD13" i="36"/>
  <c r="AD15" i="37"/>
  <c r="AC26" i="37"/>
  <c r="AB27" i="37"/>
  <c r="AD30" i="37"/>
  <c r="Z29" i="37"/>
  <c r="AC10" i="38"/>
  <c r="AD14" i="38"/>
  <c r="AA18" i="38"/>
  <c r="AD31" i="38"/>
  <c r="Y37" i="38"/>
  <c r="AD26" i="39"/>
  <c r="AA27" i="39" s="1"/>
  <c r="AD21" i="36"/>
  <c r="AD10" i="39"/>
  <c r="AB11" i="39" s="1"/>
  <c r="AB27" i="39"/>
  <c r="AD13" i="39"/>
  <c r="AD5" i="37"/>
  <c r="AD21" i="37"/>
  <c r="AD5" i="38"/>
  <c r="AD21" i="38"/>
  <c r="AD5" i="39"/>
  <c r="AD21" i="39"/>
  <c r="AA11" i="37" l="1"/>
  <c r="AB11" i="37"/>
  <c r="AC11" i="37"/>
  <c r="AB28" i="36"/>
  <c r="AA28" i="36"/>
  <c r="AC11" i="36"/>
  <c r="Z29" i="38"/>
  <c r="AA29" i="38" s="1"/>
  <c r="AB27" i="38"/>
  <c r="Z30" i="36"/>
  <c r="AC30" i="36" s="1"/>
  <c r="AC35" i="36" s="1"/>
  <c r="Z37" i="38"/>
  <c r="AA29" i="39"/>
  <c r="Y29" i="38"/>
  <c r="Z38" i="36"/>
  <c r="AB19" i="37"/>
  <c r="AA19" i="37"/>
  <c r="AC19" i="37"/>
  <c r="Y37" i="37"/>
  <c r="R18" i="22"/>
  <c r="AC19" i="39"/>
  <c r="Y29" i="37"/>
  <c r="N18" i="22"/>
  <c r="AA19" i="39"/>
  <c r="Y30" i="36"/>
  <c r="AC27" i="38"/>
  <c r="AC29" i="38"/>
  <c r="AC34" i="38" s="1"/>
  <c r="AA34" i="39"/>
  <c r="AD29" i="39"/>
  <c r="AC11" i="39"/>
  <c r="AA11" i="39"/>
  <c r="AD18" i="38"/>
  <c r="AA19" i="38" s="1"/>
  <c r="AC29" i="37"/>
  <c r="AC34" i="37" s="1"/>
  <c r="AA29" i="37"/>
  <c r="AC27" i="37"/>
  <c r="AA19" i="36"/>
  <c r="AD10" i="38"/>
  <c r="AC11" i="38" s="1"/>
  <c r="AB19" i="36"/>
  <c r="AA30" i="36" l="1"/>
  <c r="AA35" i="36" s="1"/>
  <c r="AD29" i="37"/>
  <c r="AA34" i="37"/>
  <c r="AD34" i="39"/>
  <c r="AB11" i="38"/>
  <c r="AA11" i="38"/>
  <c r="AB19" i="38"/>
  <c r="AC19" i="38"/>
  <c r="AA34" i="38"/>
  <c r="AD29" i="38"/>
  <c r="AD30" i="36" l="1"/>
  <c r="AC35" i="39"/>
  <c r="AB35" i="39"/>
  <c r="AD35" i="36"/>
  <c r="AA36" i="36" s="1"/>
  <c r="AD34" i="38"/>
  <c r="AA35" i="38" s="1"/>
  <c r="AA35" i="39"/>
  <c r="AD34" i="37"/>
  <c r="AB35" i="37" l="1"/>
  <c r="AC35" i="37"/>
  <c r="AA35" i="37"/>
  <c r="AB35" i="38"/>
  <c r="AC35" i="38"/>
  <c r="AB36" i="36"/>
  <c r="AC36" i="36"/>
</calcChain>
</file>

<file path=xl/sharedStrings.xml><?xml version="1.0" encoding="utf-8"?>
<sst xmlns="http://schemas.openxmlformats.org/spreadsheetml/2006/main" count="1563" uniqueCount="509">
  <si>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</si>
  <si>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</si>
  <si>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</si>
  <si>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</si>
  <si>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</si>
  <si>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</si>
  <si>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</si>
  <si>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</si>
  <si>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</si>
  <si>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</si>
  <si>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</si>
  <si>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</si>
  <si>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</si>
  <si>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</si>
  <si>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</si>
  <si>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</si>
  <si>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肉</t>
    <phoneticPr fontId="19" type="noConversion"/>
  </si>
  <si>
    <t>煮</t>
    <phoneticPr fontId="19" type="noConversion"/>
  </si>
  <si>
    <t>蔬菜類</t>
    <phoneticPr fontId="19" type="noConversion"/>
  </si>
  <si>
    <t>紅蘿蔔</t>
  </si>
  <si>
    <t>煮</t>
  </si>
  <si>
    <t>廠商營養師</t>
    <phoneticPr fontId="19" type="noConversion"/>
  </si>
  <si>
    <t>廠商食品技師</t>
    <phoneticPr fontId="19" type="noConversion"/>
  </si>
  <si>
    <t>洋蔥</t>
  </si>
  <si>
    <t>蛋</t>
  </si>
  <si>
    <t>玉米</t>
  </si>
  <si>
    <t>生鮮豬肉</t>
  </si>
  <si>
    <t>蒸</t>
  </si>
  <si>
    <t>午餐秘書</t>
    <phoneticPr fontId="19" type="noConversion"/>
  </si>
  <si>
    <t>白米</t>
  </si>
  <si>
    <t>非基改豆腐</t>
  </si>
  <si>
    <t>麵條</t>
  </si>
  <si>
    <t>豆芽菜</t>
  </si>
  <si>
    <t>白飯</t>
    <phoneticPr fontId="19" type="noConversion"/>
  </si>
  <si>
    <t>深色蔬菜</t>
  </si>
  <si>
    <t>食材以可食量標示</t>
    <phoneticPr fontId="19" type="noConversion"/>
  </si>
  <si>
    <t>備註</t>
    <phoneticPr fontId="19" type="noConversion"/>
  </si>
  <si>
    <t>個人量(克)</t>
    <phoneticPr fontId="19" type="noConversion"/>
  </si>
  <si>
    <t>乳品/水果</t>
    <phoneticPr fontId="19" type="noConversion"/>
  </si>
  <si>
    <t>食物類別</t>
    <phoneticPr fontId="19" type="noConversion"/>
  </si>
  <si>
    <t>份數</t>
    <phoneticPr fontId="19" type="noConversion"/>
  </si>
  <si>
    <t>✖</t>
    <phoneticPr fontId="19" type="noConversion"/>
  </si>
  <si>
    <t>主食類</t>
    <phoneticPr fontId="19" type="noConversion"/>
  </si>
  <si>
    <t>豆魚肉蛋類</t>
    <phoneticPr fontId="19" type="noConversion"/>
  </si>
  <si>
    <t>油脂類</t>
    <phoneticPr fontId="19" type="noConversion"/>
  </si>
  <si>
    <t xml:space="preserve"> </t>
    <phoneticPr fontId="19" type="noConversion"/>
  </si>
  <si>
    <t>水果類</t>
    <phoneticPr fontId="19" type="noConversion"/>
  </si>
  <si>
    <t>油</t>
    <phoneticPr fontId="19" type="noConversion"/>
  </si>
  <si>
    <t>奶類</t>
    <phoneticPr fontId="19" type="noConversion"/>
  </si>
  <si>
    <t>水果</t>
    <phoneticPr fontId="19" type="noConversion"/>
  </si>
  <si>
    <t>蒸</t>
    <phoneticPr fontId="19" type="noConversion"/>
  </si>
  <si>
    <t>煮</t>
    <phoneticPr fontId="19" type="noConversion"/>
  </si>
  <si>
    <t>炒</t>
    <phoneticPr fontId="19" type="noConversion"/>
  </si>
  <si>
    <t>✖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</si>
  <si>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</si>
  <si>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</si>
  <si>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</si>
  <si>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</si>
  <si>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</si>
  <si>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</si>
  <si>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</si>
  <si>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</si>
  <si>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</si>
  <si>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>油脂類</t>
    <phoneticPr fontId="19" type="noConversion"/>
  </si>
  <si>
    <t>菜</t>
    <phoneticPr fontId="19" type="noConversion"/>
  </si>
  <si>
    <t>紫米</t>
    <phoneticPr fontId="19" type="noConversion"/>
  </si>
  <si>
    <t>鈣</t>
    <phoneticPr fontId="19" type="noConversion"/>
  </si>
  <si>
    <t>纖維</t>
    <phoneticPr fontId="19" type="noConversion"/>
  </si>
  <si>
    <t>白飯</t>
    <phoneticPr fontId="19" type="noConversion"/>
  </si>
  <si>
    <t>生鮮豬肉</t>
    <phoneticPr fontId="19" type="noConversion"/>
  </si>
  <si>
    <t>深色蔬菜</t>
    <phoneticPr fontId="19" type="noConversion"/>
  </si>
  <si>
    <t>炒</t>
    <phoneticPr fontId="19" type="noConversion"/>
  </si>
  <si>
    <t>煮</t>
    <phoneticPr fontId="19" type="noConversion"/>
  </si>
  <si>
    <t>✖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</si>
  <si>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</si>
  <si>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</si>
  <si>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</si>
  <si>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</si>
  <si>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</si>
  <si>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</si>
  <si>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</si>
  <si>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煮</t>
    <phoneticPr fontId="19" type="noConversion"/>
  </si>
  <si>
    <t>深色蔬菜</t>
    <phoneticPr fontId="19" type="noConversion"/>
  </si>
  <si>
    <t>生鮮豬肉</t>
    <phoneticPr fontId="19" type="noConversion"/>
  </si>
  <si>
    <t>紅蘿蔔</t>
    <phoneticPr fontId="19" type="noConversion"/>
  </si>
  <si>
    <t>洋蔥</t>
    <phoneticPr fontId="19" type="noConversion"/>
  </si>
  <si>
    <t>香菇</t>
    <phoneticPr fontId="19" type="noConversion"/>
  </si>
  <si>
    <t>加</t>
    <phoneticPr fontId="19" type="noConversion"/>
  </si>
  <si>
    <t>味噌</t>
    <phoneticPr fontId="19" type="noConversion"/>
  </si>
  <si>
    <t>洋蔥</t>
    <phoneticPr fontId="19" type="noConversion"/>
  </si>
  <si>
    <t>蒸</t>
    <phoneticPr fontId="19" type="noConversion"/>
  </si>
  <si>
    <t>煮</t>
    <phoneticPr fontId="19" type="noConversion"/>
  </si>
  <si>
    <t>炒</t>
    <phoneticPr fontId="19" type="noConversion"/>
  </si>
  <si>
    <t>深色蔬菜</t>
    <phoneticPr fontId="19" type="noConversion"/>
  </si>
  <si>
    <t>糙米飯</t>
    <phoneticPr fontId="19" type="noConversion"/>
  </si>
  <si>
    <t>胚芽飯</t>
    <phoneticPr fontId="19" type="noConversion"/>
  </si>
  <si>
    <t>洋薏仁飯</t>
    <phoneticPr fontId="19" type="noConversion"/>
  </si>
  <si>
    <t>紫米飯</t>
    <phoneticPr fontId="19" type="noConversion"/>
  </si>
  <si>
    <t>五穀飯</t>
    <phoneticPr fontId="19" type="noConversion"/>
  </si>
  <si>
    <t>地瓜飯</t>
    <phoneticPr fontId="19" type="noConversion"/>
  </si>
  <si>
    <t>學校護理師</t>
    <phoneticPr fontId="19" type="noConversion"/>
  </si>
  <si>
    <t>主任</t>
    <phoneticPr fontId="19" type="noConversion"/>
  </si>
  <si>
    <t>校長</t>
    <phoneticPr fontId="19" type="noConversion"/>
  </si>
  <si>
    <t>熱量</t>
    <phoneticPr fontId="19" type="noConversion"/>
  </si>
  <si>
    <t>脂肪</t>
    <phoneticPr fontId="19" type="noConversion"/>
  </si>
  <si>
    <t>醣類</t>
    <phoneticPr fontId="19" type="noConversion"/>
  </si>
  <si>
    <t>蛋白質</t>
    <phoneticPr fontId="19" type="noConversion"/>
  </si>
  <si>
    <t>胚芽飯</t>
    <phoneticPr fontId="19" type="noConversion"/>
  </si>
  <si>
    <t>炒</t>
    <phoneticPr fontId="19" type="noConversion"/>
  </si>
  <si>
    <t>煮</t>
    <phoneticPr fontId="19" type="noConversion"/>
  </si>
  <si>
    <t>紫米飯</t>
    <phoneticPr fontId="19" type="noConversion"/>
  </si>
  <si>
    <t>酸辣湯</t>
    <phoneticPr fontId="19" type="noConversion"/>
  </si>
  <si>
    <t>芡</t>
    <phoneticPr fontId="19" type="noConversion"/>
  </si>
  <si>
    <t>炸</t>
    <phoneticPr fontId="19" type="noConversion"/>
  </si>
  <si>
    <t>洋薏仁飯</t>
    <phoneticPr fontId="19" type="noConversion"/>
  </si>
  <si>
    <t>炒</t>
    <phoneticPr fontId="19" type="noConversion"/>
  </si>
  <si>
    <t>深色蔬菜</t>
    <phoneticPr fontId="19" type="noConversion"/>
  </si>
  <si>
    <t>煮</t>
    <phoneticPr fontId="19" type="noConversion"/>
  </si>
  <si>
    <t>五穀飯</t>
    <phoneticPr fontId="19" type="noConversion"/>
  </si>
  <si>
    <t>地瓜飯</t>
    <phoneticPr fontId="19" type="noConversion"/>
  </si>
  <si>
    <t>糙米飯</t>
    <phoneticPr fontId="19" type="noConversion"/>
  </si>
  <si>
    <t>炒</t>
    <phoneticPr fontId="19" type="noConversion"/>
  </si>
  <si>
    <t>紫米飯</t>
    <phoneticPr fontId="19" type="noConversion"/>
  </si>
  <si>
    <t>洋薏仁飯</t>
    <phoneticPr fontId="19" type="noConversion"/>
  </si>
  <si>
    <t>蒸</t>
    <phoneticPr fontId="19" type="noConversion"/>
  </si>
  <si>
    <t>煮</t>
    <phoneticPr fontId="19" type="noConversion"/>
  </si>
  <si>
    <t>深色蔬菜</t>
    <phoneticPr fontId="19" type="noConversion"/>
  </si>
  <si>
    <t>煮</t>
    <phoneticPr fontId="19" type="noConversion"/>
  </si>
  <si>
    <t>紅蘿蔔</t>
    <phoneticPr fontId="19" type="noConversion"/>
  </si>
  <si>
    <t>高麗菜</t>
  </si>
  <si>
    <t>紅蘿蔔</t>
    <phoneticPr fontId="19" type="noConversion"/>
  </si>
  <si>
    <t>胚芽米</t>
    <phoneticPr fontId="19" type="noConversion"/>
  </si>
  <si>
    <t>海</t>
    <phoneticPr fontId="19" type="noConversion"/>
  </si>
  <si>
    <t>非基改豆腐</t>
    <phoneticPr fontId="19" type="noConversion"/>
  </si>
  <si>
    <t>柴魚片</t>
    <phoneticPr fontId="19" type="noConversion"/>
  </si>
  <si>
    <t>金針菇</t>
    <phoneticPr fontId="19" type="noConversion"/>
  </si>
  <si>
    <t>紫米</t>
    <phoneticPr fontId="19" type="noConversion"/>
  </si>
  <si>
    <t>小黃瓜</t>
    <phoneticPr fontId="19" type="noConversion"/>
  </si>
  <si>
    <t>紅蔥頭</t>
    <phoneticPr fontId="19" type="noConversion"/>
  </si>
  <si>
    <t>筍絲</t>
  </si>
  <si>
    <t>乾木耳</t>
    <phoneticPr fontId="19" type="noConversion"/>
  </si>
  <si>
    <t>豆</t>
    <phoneticPr fontId="19" type="noConversion"/>
  </si>
  <si>
    <t>酸菜</t>
    <phoneticPr fontId="19" type="noConversion"/>
  </si>
  <si>
    <t>洋薏仁</t>
    <phoneticPr fontId="19" type="noConversion"/>
  </si>
  <si>
    <t>五穀米</t>
    <phoneticPr fontId="19" type="noConversion"/>
  </si>
  <si>
    <t>金針菇</t>
  </si>
  <si>
    <t>乾木耳</t>
  </si>
  <si>
    <t>乾木耳</t>
    <phoneticPr fontId="19" type="noConversion"/>
  </si>
  <si>
    <t>地瓜</t>
    <phoneticPr fontId="19" type="noConversion"/>
  </si>
  <si>
    <t>生鮮筍子</t>
  </si>
  <si>
    <t>炒</t>
  </si>
  <si>
    <t>白飯</t>
    <phoneticPr fontId="19" type="noConversion"/>
  </si>
  <si>
    <t>糙米</t>
    <phoneticPr fontId="19" type="noConversion"/>
  </si>
  <si>
    <t xml:space="preserve">5月3日(一) </t>
    <phoneticPr fontId="19" type="noConversion"/>
  </si>
  <si>
    <t xml:space="preserve">5月4日(二) </t>
    <phoneticPr fontId="19" type="noConversion"/>
  </si>
  <si>
    <t xml:space="preserve">5月5日(三) </t>
    <phoneticPr fontId="19" type="noConversion"/>
  </si>
  <si>
    <t xml:space="preserve">5月7日(五) </t>
    <phoneticPr fontId="19" type="noConversion"/>
  </si>
  <si>
    <t xml:space="preserve">5月10日(一) </t>
    <phoneticPr fontId="19" type="noConversion"/>
  </si>
  <si>
    <t xml:space="preserve">5月11日(二) </t>
    <phoneticPr fontId="19" type="noConversion"/>
  </si>
  <si>
    <t xml:space="preserve">5月12日(三) </t>
    <phoneticPr fontId="19" type="noConversion"/>
  </si>
  <si>
    <t xml:space="preserve">5月14日(五) </t>
    <phoneticPr fontId="19" type="noConversion"/>
  </si>
  <si>
    <t xml:space="preserve">5月17日(一) </t>
    <phoneticPr fontId="19" type="noConversion"/>
  </si>
  <si>
    <t xml:space="preserve">5月18日(二) </t>
    <phoneticPr fontId="19" type="noConversion"/>
  </si>
  <si>
    <t xml:space="preserve">5月19日(三) </t>
    <phoneticPr fontId="19" type="noConversion"/>
  </si>
  <si>
    <t xml:space="preserve">5月21日(五) </t>
    <phoneticPr fontId="19" type="noConversion"/>
  </si>
  <si>
    <t>白飯</t>
    <phoneticPr fontId="19" type="noConversion"/>
  </si>
  <si>
    <t>5月31日(一)</t>
    <phoneticPr fontId="19" type="noConversion"/>
  </si>
  <si>
    <t xml:space="preserve">5月24日(一) </t>
    <phoneticPr fontId="19" type="noConversion"/>
  </si>
  <si>
    <t xml:space="preserve">5月25日(二) </t>
    <phoneticPr fontId="19" type="noConversion"/>
  </si>
  <si>
    <t>5月26日(三)</t>
    <phoneticPr fontId="19" type="noConversion"/>
  </si>
  <si>
    <t>5月28日(五)</t>
    <phoneticPr fontId="19" type="noConversion"/>
  </si>
  <si>
    <t>味噌豆腐湯(豆)</t>
    <phoneticPr fontId="19" type="noConversion"/>
  </si>
  <si>
    <t>肉燥炒麵</t>
    <phoneticPr fontId="19" type="noConversion"/>
  </si>
  <si>
    <t>野菇肉絲湯</t>
    <phoneticPr fontId="19" type="noConversion"/>
  </si>
  <si>
    <t>蘿蔔玉米湯</t>
    <phoneticPr fontId="19" type="noConversion"/>
  </si>
  <si>
    <t>味噌海芽湯</t>
    <phoneticPr fontId="19" type="noConversion"/>
  </si>
  <si>
    <t>筍子雞湯</t>
    <phoneticPr fontId="19" type="noConversion"/>
  </si>
  <si>
    <t>紫菜洋蔥湯</t>
    <phoneticPr fontId="19" type="noConversion"/>
  </si>
  <si>
    <t>冬粉蛋花湯</t>
    <phoneticPr fontId="19" type="noConversion"/>
  </si>
  <si>
    <t>肉絲炒飯</t>
    <phoneticPr fontId="19" type="noConversion"/>
  </si>
  <si>
    <t>深色蔬菜</t>
    <phoneticPr fontId="19" type="noConversion"/>
  </si>
  <si>
    <t>酸辣湯(芡)(醃)(豆)</t>
    <phoneticPr fontId="19" type="noConversion"/>
  </si>
  <si>
    <t>榨菜肉絲湯(醃)</t>
    <phoneticPr fontId="19" type="noConversion"/>
  </si>
  <si>
    <t>玉米濃湯(芡)</t>
    <phoneticPr fontId="19" type="noConversion"/>
  </si>
  <si>
    <t>味噌豆腐湯(豆)</t>
    <phoneticPr fontId="19" type="noConversion"/>
  </si>
  <si>
    <t>馬鈴薯濃湯(芡)</t>
    <phoneticPr fontId="19" type="noConversion"/>
  </si>
  <si>
    <t>紅燒豬腩</t>
    <phoneticPr fontId="19" type="noConversion"/>
  </si>
  <si>
    <t>海帶根豆干(豆)</t>
    <phoneticPr fontId="19" type="noConversion"/>
  </si>
  <si>
    <t>柳葉魚(炸)(加)(海)</t>
    <phoneticPr fontId="19" type="noConversion"/>
  </si>
  <si>
    <t>絲瓜金針菇</t>
    <phoneticPr fontId="19" type="noConversion"/>
  </si>
  <si>
    <t>炸雞腿(炸)</t>
    <phoneticPr fontId="19" type="noConversion"/>
  </si>
  <si>
    <t>奶黃包(冷)</t>
    <phoneticPr fontId="19" type="noConversion"/>
  </si>
  <si>
    <t>5月6日(四)</t>
    <phoneticPr fontId="19" type="noConversion"/>
  </si>
  <si>
    <t>5月13日(四)</t>
    <phoneticPr fontId="19" type="noConversion"/>
  </si>
  <si>
    <t>5月20日(四)</t>
    <phoneticPr fontId="19" type="noConversion"/>
  </si>
  <si>
    <t>5月27日(四)</t>
    <phoneticPr fontId="19" type="noConversion"/>
  </si>
  <si>
    <t>咖哩雞</t>
    <phoneticPr fontId="19" type="noConversion"/>
  </si>
  <si>
    <t>小黃瓜鮮菇</t>
    <phoneticPr fontId="19" type="noConversion"/>
  </si>
  <si>
    <t>茶葉蛋</t>
    <phoneticPr fontId="19" type="noConversion"/>
  </si>
  <si>
    <t>塔香米血鴨</t>
    <phoneticPr fontId="19" type="noConversion"/>
  </si>
  <si>
    <t>烤薯餅(加)</t>
    <phoneticPr fontId="19" type="noConversion"/>
  </si>
  <si>
    <t>照燒咕咾肉</t>
    <phoneticPr fontId="19" type="noConversion"/>
  </si>
  <si>
    <t>蒲瓜什錦</t>
    <phoneticPr fontId="19" type="noConversion"/>
  </si>
  <si>
    <t>炸雞翅(炸)</t>
    <phoneticPr fontId="19" type="noConversion"/>
  </si>
  <si>
    <t>瓜仔肉燥(醃)</t>
    <phoneticPr fontId="19" type="noConversion"/>
  </si>
  <si>
    <t>筍香肉絲</t>
    <phoneticPr fontId="19" type="noConversion"/>
  </si>
  <si>
    <t>刈包(冷)</t>
    <phoneticPr fontId="19" type="noConversion"/>
  </si>
  <si>
    <t>烤雞腿</t>
    <phoneticPr fontId="19" type="noConversion"/>
  </si>
  <si>
    <t>麻婆豆腐(豆)</t>
    <phoneticPr fontId="19" type="noConversion"/>
  </si>
  <si>
    <t>三杯雞</t>
    <phoneticPr fontId="19" type="noConversion"/>
  </si>
  <si>
    <t>茄汁熱狗(加)</t>
    <phoneticPr fontId="19" type="noConversion"/>
  </si>
  <si>
    <t>黑胡椒豬柳</t>
    <phoneticPr fontId="19" type="noConversion"/>
  </si>
  <si>
    <t>木須炒蛋</t>
    <phoneticPr fontId="19" type="noConversion"/>
  </si>
  <si>
    <t>蒲仔鮮菇湯</t>
    <phoneticPr fontId="19" type="noConversion"/>
  </si>
  <si>
    <t>烤雞翅</t>
    <phoneticPr fontId="19" type="noConversion"/>
  </si>
  <si>
    <t>鳥蛋肉末(豆)</t>
    <phoneticPr fontId="19" type="noConversion"/>
  </si>
  <si>
    <t>烤饅頭(冷)</t>
    <phoneticPr fontId="19" type="noConversion"/>
  </si>
  <si>
    <t>鐵板麵</t>
    <phoneticPr fontId="19" type="noConversion"/>
  </si>
  <si>
    <t>炸雞排(炸)</t>
    <phoneticPr fontId="19" type="noConversion"/>
  </si>
  <si>
    <t>筍子滷肉</t>
    <phoneticPr fontId="19" type="noConversion"/>
  </si>
  <si>
    <t>蔥花吉拿棒(加)</t>
    <phoneticPr fontId="19" type="noConversion"/>
  </si>
  <si>
    <t>花枝燴炒(海)</t>
    <phoneticPr fontId="19" type="noConversion"/>
  </si>
  <si>
    <t>筍乾扣肉(醃)</t>
    <phoneticPr fontId="19" type="noConversion"/>
  </si>
  <si>
    <t>玉米腰果</t>
    <phoneticPr fontId="19" type="noConversion"/>
  </si>
  <si>
    <t>日式蒸蛋</t>
    <phoneticPr fontId="19" type="noConversion"/>
  </si>
  <si>
    <t>香菇燉雞(醃)</t>
    <phoneticPr fontId="19" type="noConversion"/>
  </si>
  <si>
    <t>水餃(冷)</t>
    <phoneticPr fontId="19" type="noConversion"/>
  </si>
  <si>
    <t>鳥蛋關東煮(豆)</t>
    <phoneticPr fontId="19" type="noConversion"/>
  </si>
  <si>
    <t>油腐肉燥(豆)</t>
    <phoneticPr fontId="19" type="noConversion"/>
  </si>
  <si>
    <t>絲瓜麵線</t>
    <phoneticPr fontId="19" type="noConversion"/>
  </si>
  <si>
    <t>冬瓜鴨肉</t>
    <phoneticPr fontId="19" type="noConversion"/>
  </si>
  <si>
    <t>番茄炒蛋(豆)</t>
    <phoneticPr fontId="19" type="noConversion"/>
  </si>
  <si>
    <t>香腸(加)</t>
    <phoneticPr fontId="19" type="noConversion"/>
  </si>
  <si>
    <t>梅干豆輪滷肉(醃)</t>
    <phoneticPr fontId="19" type="noConversion"/>
  </si>
  <si>
    <t>肉燥寬粉</t>
    <phoneticPr fontId="19" type="noConversion"/>
  </si>
  <si>
    <t>鮪魚聰明蛋(海)</t>
    <phoneticPr fontId="19" type="noConversion"/>
  </si>
  <si>
    <t>里肌豬排</t>
    <phoneticPr fontId="19" type="noConversion"/>
  </si>
  <si>
    <t>茶碗蒸</t>
    <phoneticPr fontId="19" type="noConversion"/>
  </si>
  <si>
    <t>義式風味焗烤</t>
    <phoneticPr fontId="19" type="noConversion"/>
  </si>
  <si>
    <t>紅油擔擔麵</t>
    <phoneticPr fontId="19" type="noConversion"/>
  </si>
  <si>
    <t>起司焗咖哩</t>
    <phoneticPr fontId="19" type="noConversion"/>
  </si>
  <si>
    <t>客家鹹豬肉</t>
    <phoneticPr fontId="19" type="noConversion"/>
  </si>
  <si>
    <t xml:space="preserve">雞塊(炸)(加) </t>
    <phoneticPr fontId="19" type="noConversion"/>
  </si>
  <si>
    <t>時蔬炒肉片</t>
    <phoneticPr fontId="19" type="noConversion"/>
  </si>
  <si>
    <t>蒙古高麗肉片</t>
    <phoneticPr fontId="19" type="noConversion"/>
  </si>
  <si>
    <t>開陽白菜</t>
    <phoneticPr fontId="19" type="noConversion"/>
  </si>
  <si>
    <t>筍子排骨湯</t>
    <phoneticPr fontId="19" type="noConversion"/>
  </si>
  <si>
    <t>臘味炒飯</t>
    <phoneticPr fontId="19" type="noConversion"/>
  </si>
  <si>
    <t>野菇蛋花湯</t>
    <phoneticPr fontId="19" type="noConversion"/>
  </si>
  <si>
    <t>冬瓜排骨湯</t>
    <phoneticPr fontId="19" type="noConversion"/>
  </si>
  <si>
    <t>日期</t>
    <phoneticPr fontId="19" type="noConversion"/>
  </si>
  <si>
    <t>星期四</t>
    <phoneticPr fontId="19" type="noConversion"/>
  </si>
  <si>
    <t>餐數</t>
    <phoneticPr fontId="19" type="noConversion"/>
  </si>
  <si>
    <t>日</t>
    <phoneticPr fontId="19" type="noConversion"/>
  </si>
  <si>
    <t>星期二</t>
    <phoneticPr fontId="19" type="noConversion"/>
  </si>
  <si>
    <t>月</t>
    <phoneticPr fontId="19" type="noConversion"/>
  </si>
  <si>
    <t>星期三</t>
    <phoneticPr fontId="19" type="noConversion"/>
  </si>
  <si>
    <t>星期五</t>
    <phoneticPr fontId="19" type="noConversion"/>
  </si>
  <si>
    <t>星期一</t>
    <phoneticPr fontId="19" type="noConversion"/>
  </si>
  <si>
    <t>炸雞翅(炸)</t>
    <phoneticPr fontId="19" type="noConversion"/>
  </si>
  <si>
    <t>蘿蔔雞湯</t>
    <phoneticPr fontId="19" type="noConversion"/>
  </si>
  <si>
    <t>鮮筍排骨湯</t>
    <phoneticPr fontId="19" type="noConversion"/>
  </si>
  <si>
    <t>淺色蔬菜</t>
    <phoneticPr fontId="19" type="noConversion"/>
  </si>
  <si>
    <t>紅燒豬腩</t>
    <phoneticPr fontId="19" type="noConversion"/>
  </si>
  <si>
    <t>烤</t>
    <phoneticPr fontId="19" type="noConversion"/>
  </si>
  <si>
    <t>海帶根豆干</t>
    <phoneticPr fontId="19" type="noConversion"/>
  </si>
  <si>
    <t>滷</t>
    <phoneticPr fontId="19" type="noConversion"/>
  </si>
  <si>
    <t>味噌豆腐湯</t>
    <phoneticPr fontId="19" type="noConversion"/>
  </si>
  <si>
    <t>客家鹹豬肉</t>
    <phoneticPr fontId="19" type="noConversion"/>
  </si>
  <si>
    <t>柳葉魚</t>
    <phoneticPr fontId="19" type="noConversion"/>
  </si>
  <si>
    <t>炸</t>
    <phoneticPr fontId="19" type="noConversion"/>
  </si>
  <si>
    <t>絲瓜金針菇</t>
    <phoneticPr fontId="19" type="noConversion"/>
  </si>
  <si>
    <t>深色蔬菜</t>
    <phoneticPr fontId="19" type="noConversion"/>
  </si>
  <si>
    <t>肉燥炒麵</t>
    <phoneticPr fontId="19" type="noConversion"/>
  </si>
  <si>
    <t>炒</t>
    <phoneticPr fontId="19" type="noConversion"/>
  </si>
  <si>
    <t>炸雞腿</t>
    <phoneticPr fontId="19" type="noConversion"/>
  </si>
  <si>
    <t>奶黃包</t>
    <phoneticPr fontId="19" type="noConversion"/>
  </si>
  <si>
    <t>蒸</t>
    <phoneticPr fontId="19" type="noConversion"/>
  </si>
  <si>
    <t>筍子雞湯</t>
    <phoneticPr fontId="19" type="noConversion"/>
  </si>
  <si>
    <t>咖哩雞</t>
    <phoneticPr fontId="19" type="noConversion"/>
  </si>
  <si>
    <t>煮</t>
    <phoneticPr fontId="19" type="noConversion"/>
  </si>
  <si>
    <t>茶葉蛋</t>
    <phoneticPr fontId="19" type="noConversion"/>
  </si>
  <si>
    <t>小黃瓜鮮菇</t>
    <phoneticPr fontId="19" type="noConversion"/>
  </si>
  <si>
    <t>冬瓜排骨湯</t>
    <phoneticPr fontId="19" type="noConversion"/>
  </si>
  <si>
    <t>白飯</t>
    <phoneticPr fontId="19" type="noConversion"/>
  </si>
  <si>
    <t>塔香米血鴨</t>
    <phoneticPr fontId="19" type="noConversion"/>
  </si>
  <si>
    <t>鮪魚聰明蛋</t>
    <phoneticPr fontId="19" type="noConversion"/>
  </si>
  <si>
    <t>烤薯餅</t>
    <phoneticPr fontId="19" type="noConversion"/>
  </si>
  <si>
    <t>照燒咕咾肉</t>
    <phoneticPr fontId="19" type="noConversion"/>
  </si>
  <si>
    <t>國產鮮魚排</t>
    <phoneticPr fontId="19" type="noConversion"/>
  </si>
  <si>
    <t>蒲瓜什錦</t>
    <phoneticPr fontId="19" type="noConversion"/>
  </si>
  <si>
    <t>野菇蛋花湯</t>
    <phoneticPr fontId="19" type="noConversion"/>
  </si>
  <si>
    <t>炸雞翅</t>
    <phoneticPr fontId="19" type="noConversion"/>
  </si>
  <si>
    <t>瓜仔肉燥</t>
    <phoneticPr fontId="19" type="noConversion"/>
  </si>
  <si>
    <t>筍香肉絲</t>
    <phoneticPr fontId="19" type="noConversion"/>
  </si>
  <si>
    <t>味噌海帶湯</t>
    <phoneticPr fontId="19" type="noConversion"/>
  </si>
  <si>
    <t>臘味炒飯</t>
    <phoneticPr fontId="19" type="noConversion"/>
  </si>
  <si>
    <t>里肌豬排</t>
    <phoneticPr fontId="19" type="noConversion"/>
  </si>
  <si>
    <t>刈包</t>
    <phoneticPr fontId="19" type="noConversion"/>
  </si>
  <si>
    <t>蘿蔔玉米湯</t>
    <phoneticPr fontId="19" type="noConversion"/>
  </si>
  <si>
    <t>烤雞腿</t>
    <phoneticPr fontId="19" type="noConversion"/>
  </si>
  <si>
    <t>麻婆豆腐</t>
    <phoneticPr fontId="19" type="noConversion"/>
  </si>
  <si>
    <t>茶碗蒸</t>
    <phoneticPr fontId="19" type="noConversion"/>
  </si>
  <si>
    <t>筍子排骨湯</t>
    <phoneticPr fontId="19" type="noConversion"/>
  </si>
  <si>
    <t>三杯雞</t>
    <phoneticPr fontId="19" type="noConversion"/>
  </si>
  <si>
    <t>義式風味焗烤</t>
    <phoneticPr fontId="19" type="noConversion"/>
  </si>
  <si>
    <t>茄汁熱狗</t>
    <phoneticPr fontId="19" type="noConversion"/>
  </si>
  <si>
    <t>冬粉蛋花湯</t>
    <phoneticPr fontId="19" type="noConversion"/>
  </si>
  <si>
    <t>黑胡椒豬柳</t>
    <phoneticPr fontId="19" type="noConversion"/>
  </si>
  <si>
    <t>木須炒蛋</t>
    <phoneticPr fontId="19" type="noConversion"/>
  </si>
  <si>
    <t>雞塊</t>
    <phoneticPr fontId="19" type="noConversion"/>
  </si>
  <si>
    <t>蒲仔鮮菇湯</t>
    <phoneticPr fontId="19" type="noConversion"/>
  </si>
  <si>
    <t>烤雞翅</t>
    <phoneticPr fontId="19" type="noConversion"/>
  </si>
  <si>
    <t>鳥蛋肉末</t>
    <phoneticPr fontId="19" type="noConversion"/>
  </si>
  <si>
    <t>蒙古高麗肉片</t>
    <phoneticPr fontId="19" type="noConversion"/>
  </si>
  <si>
    <t>鐵板麵</t>
    <phoneticPr fontId="19" type="noConversion"/>
  </si>
  <si>
    <t>炸雞排</t>
    <phoneticPr fontId="19" type="noConversion"/>
  </si>
  <si>
    <t>烤饅頭</t>
    <phoneticPr fontId="19" type="noConversion"/>
  </si>
  <si>
    <t>煮</t>
    <phoneticPr fontId="19" type="noConversion"/>
  </si>
  <si>
    <t>紫菜洋蔥湯</t>
    <phoneticPr fontId="19" type="noConversion"/>
  </si>
  <si>
    <t>筍子滷肉</t>
    <phoneticPr fontId="19" type="noConversion"/>
  </si>
  <si>
    <t>開陽白菜</t>
    <phoneticPr fontId="19" type="noConversion"/>
  </si>
  <si>
    <t>榨菜肉絲湯</t>
    <phoneticPr fontId="19" type="noConversion"/>
  </si>
  <si>
    <t>蔥花吉拿棒</t>
    <phoneticPr fontId="19" type="noConversion"/>
  </si>
  <si>
    <t>淺色蔬菜</t>
    <phoneticPr fontId="19" type="noConversion"/>
  </si>
  <si>
    <t>玉米濃湯</t>
    <phoneticPr fontId="19" type="noConversion"/>
  </si>
  <si>
    <t>筍干扣肉</t>
    <phoneticPr fontId="19" type="noConversion"/>
  </si>
  <si>
    <t>玉米腰果</t>
    <phoneticPr fontId="19" type="noConversion"/>
  </si>
  <si>
    <t>日式蒸蛋</t>
    <phoneticPr fontId="19" type="noConversion"/>
  </si>
  <si>
    <t>蘿蔔雞湯</t>
    <phoneticPr fontId="19" type="noConversion"/>
  </si>
  <si>
    <t>香菇燉雞</t>
    <phoneticPr fontId="19" type="noConversion"/>
  </si>
  <si>
    <t>起司焗咖哩</t>
    <phoneticPr fontId="19" type="noConversion"/>
  </si>
  <si>
    <t>紅油擔擔麵</t>
    <phoneticPr fontId="19" type="noConversion"/>
  </si>
  <si>
    <t>鮮筍排骨湯</t>
    <phoneticPr fontId="19" type="noConversion"/>
  </si>
  <si>
    <t>肉絲炒飯</t>
    <phoneticPr fontId="19" type="noConversion"/>
  </si>
  <si>
    <t>虱目魚排</t>
    <phoneticPr fontId="19" type="noConversion"/>
  </si>
  <si>
    <t>水餃</t>
    <phoneticPr fontId="19" type="noConversion"/>
  </si>
  <si>
    <t>鳥蛋關東煮</t>
    <phoneticPr fontId="19" type="noConversion"/>
  </si>
  <si>
    <t>油腐肉燥</t>
    <phoneticPr fontId="19" type="noConversion"/>
  </si>
  <si>
    <t>絲瓜麵線</t>
    <phoneticPr fontId="19" type="noConversion"/>
  </si>
  <si>
    <t>馬鈴薯濃湯</t>
    <phoneticPr fontId="19" type="noConversion"/>
  </si>
  <si>
    <t>冬瓜鴨肉</t>
    <phoneticPr fontId="19" type="noConversion"/>
  </si>
  <si>
    <t>番茄炒蛋</t>
    <phoneticPr fontId="19" type="noConversion"/>
  </si>
  <si>
    <t>香腸</t>
    <phoneticPr fontId="19" type="noConversion"/>
  </si>
  <si>
    <t>野菇肉絲湯</t>
    <phoneticPr fontId="19" type="noConversion"/>
  </si>
  <si>
    <t>梅干豆輪滷肉</t>
    <phoneticPr fontId="19" type="noConversion"/>
  </si>
  <si>
    <t>肉燥寬粉</t>
    <phoneticPr fontId="19" type="noConversion"/>
  </si>
  <si>
    <t>時蔬炒肉片</t>
    <phoneticPr fontId="19" type="noConversion"/>
  </si>
  <si>
    <t>味噌海芽湯</t>
    <phoneticPr fontId="19" type="noConversion"/>
  </si>
  <si>
    <t>生鮮豬肉</t>
    <phoneticPr fontId="19" type="noConversion"/>
  </si>
  <si>
    <t>白蘿蔔</t>
    <phoneticPr fontId="19" type="noConversion"/>
  </si>
  <si>
    <t>紅蘿蔔</t>
    <phoneticPr fontId="19" type="noConversion"/>
  </si>
  <si>
    <t>海帶根</t>
    <phoneticPr fontId="19" type="noConversion"/>
  </si>
  <si>
    <t>非基改豆干</t>
    <phoneticPr fontId="19" type="noConversion"/>
  </si>
  <si>
    <t>紅蘿蔔</t>
    <phoneticPr fontId="19" type="noConversion"/>
  </si>
  <si>
    <t>杏鮑菇</t>
    <phoneticPr fontId="19" type="noConversion"/>
  </si>
  <si>
    <t>豆</t>
    <phoneticPr fontId="19" type="noConversion"/>
  </si>
  <si>
    <t>柳葉魚</t>
    <phoneticPr fontId="19" type="noConversion"/>
  </si>
  <si>
    <t>加</t>
    <phoneticPr fontId="19" type="noConversion"/>
  </si>
  <si>
    <t>絲瓜</t>
    <phoneticPr fontId="19" type="noConversion"/>
  </si>
  <si>
    <t>金針菇</t>
    <phoneticPr fontId="19" type="noConversion"/>
  </si>
  <si>
    <t>冬粉</t>
    <phoneticPr fontId="19" type="noConversion"/>
  </si>
  <si>
    <t>生鮮雞腿</t>
    <phoneticPr fontId="19" type="noConversion"/>
  </si>
  <si>
    <t>奶黃包</t>
    <phoneticPr fontId="19" type="noConversion"/>
  </si>
  <si>
    <t>冷</t>
    <phoneticPr fontId="19" type="noConversion"/>
  </si>
  <si>
    <t>鳥蛋</t>
    <phoneticPr fontId="19" type="noConversion"/>
  </si>
  <si>
    <t>玉米</t>
    <phoneticPr fontId="19" type="noConversion"/>
  </si>
  <si>
    <t>生鮮筍子</t>
    <phoneticPr fontId="19" type="noConversion"/>
  </si>
  <si>
    <t>生鮮雞肉</t>
    <phoneticPr fontId="19" type="noConversion"/>
  </si>
  <si>
    <t>馬鈴薯</t>
  </si>
  <si>
    <t>馬鈴薯</t>
    <phoneticPr fontId="19" type="noConversion"/>
  </si>
  <si>
    <t>洋蔥</t>
    <phoneticPr fontId="19" type="noConversion"/>
  </si>
  <si>
    <t>蛋</t>
    <phoneticPr fontId="19" type="noConversion"/>
  </si>
  <si>
    <t>冬瓜</t>
    <phoneticPr fontId="19" type="noConversion"/>
  </si>
  <si>
    <t>生鮮排骨</t>
    <phoneticPr fontId="19" type="noConversion"/>
  </si>
  <si>
    <t>生鮮鴨肉</t>
    <phoneticPr fontId="19" type="noConversion"/>
  </si>
  <si>
    <t>米血</t>
    <phoneticPr fontId="19" type="noConversion"/>
  </si>
  <si>
    <t>九層塔</t>
    <phoneticPr fontId="19" type="noConversion"/>
  </si>
  <si>
    <t>鮪魚</t>
    <phoneticPr fontId="19" type="noConversion"/>
  </si>
  <si>
    <t>玉米</t>
    <phoneticPr fontId="19" type="noConversion"/>
  </si>
  <si>
    <t>蛋</t>
    <phoneticPr fontId="19" type="noConversion"/>
  </si>
  <si>
    <t>海</t>
    <phoneticPr fontId="19" type="noConversion"/>
  </si>
  <si>
    <t>薯餅</t>
    <phoneticPr fontId="19" type="noConversion"/>
  </si>
  <si>
    <t>醃</t>
    <phoneticPr fontId="19" type="noConversion"/>
  </si>
  <si>
    <t>洋蔥</t>
    <phoneticPr fontId="19" type="noConversion"/>
  </si>
  <si>
    <t>白芝麻</t>
    <phoneticPr fontId="19" type="noConversion"/>
  </si>
  <si>
    <t>魚排</t>
    <phoneticPr fontId="19" type="noConversion"/>
  </si>
  <si>
    <t>加</t>
    <phoneticPr fontId="19" type="noConversion"/>
  </si>
  <si>
    <t>蒲瓜</t>
    <phoneticPr fontId="19" type="noConversion"/>
  </si>
  <si>
    <t>香菇</t>
    <phoneticPr fontId="19" type="noConversion"/>
  </si>
  <si>
    <t>乾木耳</t>
    <phoneticPr fontId="19" type="noConversion"/>
  </si>
  <si>
    <t>蛋</t>
    <phoneticPr fontId="19" type="noConversion"/>
  </si>
  <si>
    <t>生鮮雞翅</t>
    <phoneticPr fontId="19" type="noConversion"/>
  </si>
  <si>
    <t>碎花瓜</t>
    <phoneticPr fontId="19" type="noConversion"/>
  </si>
  <si>
    <t>醃</t>
    <phoneticPr fontId="19" type="noConversion"/>
  </si>
  <si>
    <t>生鮮豬肉</t>
    <phoneticPr fontId="19" type="noConversion"/>
  </si>
  <si>
    <t>海帶芽</t>
    <phoneticPr fontId="19" type="noConversion"/>
  </si>
  <si>
    <t>味噌</t>
    <phoneticPr fontId="19" type="noConversion"/>
  </si>
  <si>
    <t>柴魚</t>
    <phoneticPr fontId="19" type="noConversion"/>
  </si>
  <si>
    <t>白飯</t>
    <phoneticPr fontId="19" type="noConversion"/>
  </si>
  <si>
    <t>玉米</t>
    <phoneticPr fontId="19" type="noConversion"/>
  </si>
  <si>
    <t>紅蘿蔔</t>
    <phoneticPr fontId="19" type="noConversion"/>
  </si>
  <si>
    <t>培根</t>
    <phoneticPr fontId="19" type="noConversion"/>
  </si>
  <si>
    <t>青豆仁</t>
    <phoneticPr fontId="19" type="noConversion"/>
  </si>
  <si>
    <t>刈包</t>
    <phoneticPr fontId="19" type="noConversion"/>
  </si>
  <si>
    <t>冷</t>
    <phoneticPr fontId="19" type="noConversion"/>
  </si>
  <si>
    <t>非基改豆腐</t>
    <phoneticPr fontId="19" type="noConversion"/>
  </si>
  <si>
    <t>豆</t>
    <phoneticPr fontId="19" type="noConversion"/>
  </si>
  <si>
    <t>生鮮筍子</t>
    <phoneticPr fontId="19" type="noConversion"/>
  </si>
  <si>
    <t>生鮮排骨</t>
    <phoneticPr fontId="19" type="noConversion"/>
  </si>
  <si>
    <t>九層塔</t>
    <phoneticPr fontId="19" type="noConversion"/>
  </si>
  <si>
    <t>起司</t>
  </si>
  <si>
    <t>熱狗</t>
    <phoneticPr fontId="19" type="noConversion"/>
  </si>
  <si>
    <t>花枝燴炒</t>
    <phoneticPr fontId="19" type="noConversion"/>
  </si>
  <si>
    <t>雞塊</t>
    <phoneticPr fontId="19" type="noConversion"/>
  </si>
  <si>
    <t>蒲瓜</t>
    <phoneticPr fontId="19" type="noConversion"/>
  </si>
  <si>
    <t>香菇</t>
    <phoneticPr fontId="19" type="noConversion"/>
  </si>
  <si>
    <t>生鮮雞翅</t>
    <phoneticPr fontId="19" type="noConversion"/>
  </si>
  <si>
    <t>非基改豆干</t>
    <phoneticPr fontId="19" type="noConversion"/>
  </si>
  <si>
    <t>高麗菜</t>
    <phoneticPr fontId="19" type="noConversion"/>
  </si>
  <si>
    <t>豆芽菜</t>
    <phoneticPr fontId="19" type="noConversion"/>
  </si>
  <si>
    <t>洋蔥</t>
    <phoneticPr fontId="19" type="noConversion"/>
  </si>
  <si>
    <t>非基改豆腐</t>
    <phoneticPr fontId="19" type="noConversion"/>
  </si>
  <si>
    <t>柴魚</t>
    <phoneticPr fontId="19" type="noConversion"/>
  </si>
  <si>
    <t>生鮮雞排</t>
    <phoneticPr fontId="19" type="noConversion"/>
  </si>
  <si>
    <t>饅頭</t>
    <phoneticPr fontId="19" type="noConversion"/>
  </si>
  <si>
    <t>海帶結</t>
    <phoneticPr fontId="19" type="noConversion"/>
  </si>
  <si>
    <t>紫菜</t>
    <phoneticPr fontId="19" type="noConversion"/>
  </si>
  <si>
    <t>大白菜</t>
    <phoneticPr fontId="19" type="noConversion"/>
  </si>
  <si>
    <t>高麗菜</t>
    <phoneticPr fontId="19" type="noConversion"/>
  </si>
  <si>
    <t>冬蝦</t>
    <phoneticPr fontId="19" type="noConversion"/>
  </si>
  <si>
    <t>茶葉蛋</t>
    <phoneticPr fontId="19" type="noConversion"/>
  </si>
  <si>
    <t>榨菜絲</t>
    <phoneticPr fontId="19" type="noConversion"/>
  </si>
  <si>
    <t>冬粉</t>
    <phoneticPr fontId="19" type="noConversion"/>
  </si>
  <si>
    <t>蔥花吉拿棒</t>
    <phoneticPr fontId="19" type="noConversion"/>
  </si>
  <si>
    <t>花枝</t>
    <phoneticPr fontId="19" type="noConversion"/>
  </si>
  <si>
    <t>筍干</t>
    <phoneticPr fontId="19" type="noConversion"/>
  </si>
  <si>
    <t>醃</t>
    <phoneticPr fontId="19" type="noConversion"/>
  </si>
  <si>
    <t>玉米</t>
    <phoneticPr fontId="19" type="noConversion"/>
  </si>
  <si>
    <t>紅蘿蔔</t>
    <phoneticPr fontId="19" type="noConversion"/>
  </si>
  <si>
    <t>雪蓮子</t>
    <phoneticPr fontId="19" type="noConversion"/>
  </si>
  <si>
    <t>芋頭</t>
    <phoneticPr fontId="19" type="noConversion"/>
  </si>
  <si>
    <t>腰果</t>
    <phoneticPr fontId="19" type="noConversion"/>
  </si>
  <si>
    <t>蛋</t>
    <phoneticPr fontId="19" type="noConversion"/>
  </si>
  <si>
    <t>香菇</t>
    <phoneticPr fontId="19" type="noConversion"/>
  </si>
  <si>
    <t>生鮮雞肉</t>
    <phoneticPr fontId="19" type="noConversion"/>
  </si>
  <si>
    <t>圓花瓜</t>
    <phoneticPr fontId="19" type="noConversion"/>
  </si>
  <si>
    <t>醃</t>
    <phoneticPr fontId="19" type="noConversion"/>
  </si>
  <si>
    <t>生鮮絞肉</t>
  </si>
  <si>
    <t>麵條</t>
    <phoneticPr fontId="19" type="noConversion"/>
  </si>
  <si>
    <t>虱目魚排</t>
    <phoneticPr fontId="19" type="noConversion"/>
  </si>
  <si>
    <t>海</t>
    <phoneticPr fontId="19" type="noConversion"/>
  </si>
  <si>
    <t>水餃</t>
    <phoneticPr fontId="19" type="noConversion"/>
  </si>
  <si>
    <t>鳥蛋</t>
    <phoneticPr fontId="19" type="noConversion"/>
  </si>
  <si>
    <t>加</t>
    <phoneticPr fontId="19" type="noConversion"/>
  </si>
  <si>
    <t>麵線</t>
    <phoneticPr fontId="19" type="noConversion"/>
  </si>
  <si>
    <t>番茄</t>
    <phoneticPr fontId="19" type="noConversion"/>
  </si>
  <si>
    <t>香腸</t>
    <phoneticPr fontId="19" type="noConversion"/>
  </si>
  <si>
    <t>梅干菜</t>
    <phoneticPr fontId="19" type="noConversion"/>
  </si>
  <si>
    <t>紅蘿蔔</t>
    <phoneticPr fontId="19" type="noConversion"/>
  </si>
  <si>
    <t>豆輪</t>
    <phoneticPr fontId="19" type="noConversion"/>
  </si>
  <si>
    <t>高麗菜</t>
    <phoneticPr fontId="19" type="noConversion"/>
  </si>
  <si>
    <t>豆芽菜</t>
    <phoneticPr fontId="19" type="noConversion"/>
  </si>
  <si>
    <t>生鮮豬肉</t>
    <phoneticPr fontId="19" type="noConversion"/>
  </si>
  <si>
    <t>寬粉</t>
    <phoneticPr fontId="19" type="noConversion"/>
  </si>
  <si>
    <t>醃</t>
    <phoneticPr fontId="19" type="noConversion"/>
  </si>
  <si>
    <t>青豆仁</t>
    <phoneticPr fontId="19" type="noConversion"/>
  </si>
  <si>
    <t>金針菇</t>
    <phoneticPr fontId="19" type="noConversion"/>
  </si>
  <si>
    <t>紅蘿蔔</t>
    <phoneticPr fontId="19" type="noConversion"/>
  </si>
  <si>
    <t>筍子</t>
    <phoneticPr fontId="19" type="noConversion"/>
  </si>
  <si>
    <t>生鮮豬肉</t>
    <phoneticPr fontId="19" type="noConversion"/>
  </si>
  <si>
    <t>木耳</t>
    <phoneticPr fontId="19" type="noConversion"/>
  </si>
  <si>
    <t>海</t>
    <phoneticPr fontId="19" type="noConversion"/>
  </si>
  <si>
    <t>白蘿蔔</t>
    <phoneticPr fontId="19" type="noConversion"/>
  </si>
  <si>
    <t>杏鮑菇</t>
    <phoneticPr fontId="19" type="noConversion"/>
  </si>
  <si>
    <t>味噌海帶湯(豆)</t>
    <phoneticPr fontId="19" type="noConversion"/>
  </si>
  <si>
    <t>非基改豆腐</t>
    <phoneticPr fontId="19" type="noConversion"/>
  </si>
  <si>
    <t>豆</t>
    <phoneticPr fontId="19" type="noConversion"/>
  </si>
  <si>
    <t>唐揚雞</t>
    <phoneticPr fontId="19" type="noConversion"/>
  </si>
  <si>
    <t>海苔薯條</t>
    <phoneticPr fontId="19" type="noConversion"/>
  </si>
  <si>
    <t>甜不辣</t>
    <phoneticPr fontId="19" type="noConversion"/>
  </si>
  <si>
    <t>雙味薯球</t>
    <phoneticPr fontId="19" type="noConversion"/>
  </si>
  <si>
    <t>古早味粉圓</t>
    <phoneticPr fontId="19" type="noConversion"/>
  </si>
  <si>
    <t>紅豆歐蕾</t>
    <phoneticPr fontId="19" type="noConversion"/>
  </si>
  <si>
    <t xml:space="preserve"> 彰泰國中---金大立廠商菜單</t>
    <phoneticPr fontId="19" type="noConversion"/>
  </si>
  <si>
    <t>第一週菜單明細(彰泰國中-金大立廠商)</t>
    <phoneticPr fontId="19" type="noConversion"/>
  </si>
  <si>
    <t>第二週菜單明細(彰泰國中-金大立廠商)</t>
    <phoneticPr fontId="19" type="noConversion"/>
  </si>
  <si>
    <t>第三週菜單明細(彰泰國中-金大立廠商)</t>
    <phoneticPr fontId="19" type="noConversion"/>
  </si>
  <si>
    <t>第四週菜單明細(彰泰國中-金大立廠商)</t>
    <phoneticPr fontId="19" type="noConversion"/>
  </si>
  <si>
    <t>第五週菜單明細(彰泰國中-金大立廠商)</t>
    <phoneticPr fontId="19" type="noConversion"/>
  </si>
  <si>
    <t>海苔薯條</t>
    <phoneticPr fontId="19" type="noConversion"/>
  </si>
  <si>
    <t>馬鈴薯</t>
    <phoneticPr fontId="19" type="noConversion"/>
  </si>
  <si>
    <t>古早味粉圓</t>
    <phoneticPr fontId="19" type="noConversion"/>
  </si>
  <si>
    <t>粉圓</t>
    <phoneticPr fontId="19" type="noConversion"/>
  </si>
  <si>
    <t>甜不辣</t>
    <phoneticPr fontId="19" type="noConversion"/>
  </si>
  <si>
    <t>烤</t>
    <phoneticPr fontId="19" type="noConversion"/>
  </si>
  <si>
    <t>黃金元寶</t>
    <phoneticPr fontId="19" type="noConversion"/>
  </si>
  <si>
    <t>水餃</t>
    <phoneticPr fontId="19" type="noConversion"/>
  </si>
  <si>
    <t>冷</t>
    <phoneticPr fontId="19" type="noConversion"/>
  </si>
  <si>
    <t>黃金元寶(冷)</t>
    <phoneticPr fontId="19" type="noConversion"/>
  </si>
  <si>
    <t>紅豆歐蕾</t>
    <phoneticPr fontId="19" type="noConversion"/>
  </si>
  <si>
    <t>紅豆</t>
    <phoneticPr fontId="19" type="noConversion"/>
  </si>
  <si>
    <t>奶粉</t>
    <phoneticPr fontId="19" type="noConversion"/>
  </si>
  <si>
    <t>雙味薯球</t>
    <phoneticPr fontId="19" type="noConversion"/>
  </si>
  <si>
    <t>薯球</t>
    <phoneticPr fontId="19" type="noConversion"/>
  </si>
  <si>
    <t>地瓜球</t>
    <phoneticPr fontId="19" type="noConversion"/>
  </si>
  <si>
    <t>唐揚雞</t>
    <phoneticPr fontId="19" type="noConversion"/>
  </si>
  <si>
    <t>虱目魚排(炸)(海)</t>
    <phoneticPr fontId="19" type="noConversion"/>
  </si>
  <si>
    <t>國產鮮魚排(炸)(海)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</si>
</sst>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0.00_);[Red]\(0.00\)"/>
  </numFmts>
  <fonts count="27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8"/>
      <name val="新細明體"/>
      <family val="1"/>
      <charset val="136"/>
      <scheme val="major"/>
    </font>
    <font>
      <sz val="16"/>
      <name val="新細明體"/>
      <family val="1"/>
      <charset val="136"/>
      <scheme val="major"/>
    </font>
    <font>
      <sz val="12"/>
      <name val="烤烤"/>
      <family val="3"/>
      <charset val="136"/>
    </font>
    <font>
      <sz val="12"/>
      <name val="新細明體"/>
      <family val="3"/>
      <charset val="136"/>
    </font>
    <font>
      <sz val="14"/>
      <name val="新細明體"/>
      <family val="1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9"/>
      </patternFill>
    </fill>
  </fills>
  <borders count="7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/>
      <diagonal/>
    </border>
    <border>
      <left style="medium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/>
      <top style="medium">
        <color indexed="64"/>
      </top>
      <bottom style="thin">
        <color indexed="59"/>
      </bottom>
      <diagonal/>
    </border>
    <border>
      <left style="thin">
        <color indexed="64"/>
      </left>
      <right/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medium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medium">
        <color indexed="64"/>
      </right>
      <top/>
      <bottom style="thin">
        <color indexed="5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 style="thin">
        <color indexed="64"/>
      </left>
      <right style="thin">
        <color indexed="59"/>
      </right>
      <top/>
      <bottom style="medium">
        <color indexed="59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21" fillId="24" borderId="0" xfId="0" applyFont="1" applyFill="1" applyBorder="1" applyAlignment="1">
      <alignment horizontal="center" shrinkToFit="1"/>
    </xf>
    <xf numFmtId="0" fontId="21" fillId="24" borderId="0" xfId="0" applyFont="1" applyFill="1" applyBorder="1">
      <alignment vertical="center"/>
    </xf>
    <xf numFmtId="0" fontId="21" fillId="24" borderId="0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vertical="center"/>
    </xf>
    <xf numFmtId="0" fontId="21" fillId="24" borderId="0" xfId="0" applyFont="1" applyFill="1" applyBorder="1" applyAlignment="1">
      <alignment horizontal="left"/>
    </xf>
    <xf numFmtId="0" fontId="21" fillId="24" borderId="0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right" shrinkToFit="1"/>
    </xf>
    <xf numFmtId="0" fontId="21" fillId="24" borderId="0" xfId="0" applyFont="1" applyFill="1" applyBorder="1" applyAlignment="1">
      <alignment horizontal="left" shrinkToFit="1"/>
    </xf>
    <xf numFmtId="0" fontId="21" fillId="24" borderId="0" xfId="0" applyFont="1" applyFill="1">
      <alignment vertical="center"/>
    </xf>
    <xf numFmtId="0" fontId="21" fillId="24" borderId="13" xfId="0" applyFont="1" applyFill="1" applyBorder="1" applyAlignment="1">
      <alignment horizontal="left" vertical="center" shrinkToFit="1"/>
    </xf>
    <xf numFmtId="0" fontId="21" fillId="24" borderId="17" xfId="0" applyFont="1" applyFill="1" applyBorder="1" applyAlignment="1">
      <alignment horizontal="left" vertical="center" shrinkToFit="1"/>
    </xf>
    <xf numFmtId="0" fontId="21" fillId="24" borderId="45" xfId="0" applyFont="1" applyFill="1" applyBorder="1" applyAlignment="1">
      <alignment horizontal="left" vertical="center" shrinkToFit="1"/>
    </xf>
    <xf numFmtId="0" fontId="21" fillId="24" borderId="13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left" vertical="center" wrapText="1"/>
    </xf>
    <xf numFmtId="176" fontId="21" fillId="24" borderId="0" xfId="0" applyNumberFormat="1" applyFont="1" applyFill="1" applyBorder="1" applyAlignment="1">
      <alignment horizontal="center" vertical="center"/>
    </xf>
    <xf numFmtId="177" fontId="21" fillId="24" borderId="0" xfId="0" applyNumberFormat="1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vertical="center" textRotation="180" shrinkToFit="1"/>
    </xf>
    <xf numFmtId="0" fontId="21" fillId="24" borderId="23" xfId="0" applyFont="1" applyFill="1" applyBorder="1" applyAlignment="1">
      <alignment horizontal="center" vertical="center" shrinkToFit="1"/>
    </xf>
    <xf numFmtId="0" fontId="21" fillId="24" borderId="10" xfId="0" applyFont="1" applyFill="1" applyBorder="1">
      <alignment vertical="center"/>
    </xf>
    <xf numFmtId="0" fontId="21" fillId="24" borderId="17" xfId="0" applyFont="1" applyFill="1" applyBorder="1" applyAlignment="1">
      <alignment vertical="center" textRotation="180" shrinkToFit="1"/>
    </xf>
    <xf numFmtId="9" fontId="21" fillId="24" borderId="0" xfId="0" applyNumberFormat="1" applyFont="1" applyFill="1" applyBorder="1">
      <alignment vertical="center"/>
    </xf>
    <xf numFmtId="0" fontId="21" fillId="24" borderId="23" xfId="0" applyFont="1" applyFill="1" applyBorder="1" applyAlignment="1">
      <alignment horizontal="center"/>
    </xf>
    <xf numFmtId="0" fontId="21" fillId="24" borderId="25" xfId="0" applyFont="1" applyFill="1" applyBorder="1" applyAlignment="1">
      <alignment horizontal="center"/>
    </xf>
    <xf numFmtId="0" fontId="21" fillId="25" borderId="13" xfId="0" applyFont="1" applyFill="1" applyBorder="1" applyAlignment="1">
      <alignment horizontal="left" vertical="center" shrinkToFit="1"/>
    </xf>
    <xf numFmtId="0" fontId="21" fillId="25" borderId="13" xfId="0" applyFont="1" applyFill="1" applyBorder="1" applyAlignment="1">
      <alignment horizontal="center" vertical="center" textRotation="180" shrinkToFit="1"/>
    </xf>
    <xf numFmtId="0" fontId="21" fillId="25" borderId="13" xfId="0" applyFont="1" applyFill="1" applyBorder="1" applyAlignment="1">
      <alignment horizontal="center" vertical="center" shrinkToFit="1"/>
    </xf>
    <xf numFmtId="0" fontId="21" fillId="24" borderId="25" xfId="0" applyFont="1" applyFill="1" applyBorder="1" applyAlignment="1">
      <alignment horizontal="center" vertical="center" shrinkToFit="1"/>
    </xf>
    <xf numFmtId="0" fontId="21" fillId="24" borderId="11" xfId="0" applyFont="1" applyFill="1" applyBorder="1" applyAlignment="1">
      <alignment horizontal="right"/>
    </xf>
    <xf numFmtId="0" fontId="21" fillId="24" borderId="30" xfId="0" applyFont="1" applyFill="1" applyBorder="1" applyAlignment="1">
      <alignment horizontal="center" vertical="center" shrinkToFit="1"/>
    </xf>
    <xf numFmtId="0" fontId="21" fillId="24" borderId="31" xfId="0" applyFont="1" applyFill="1" applyBorder="1" applyAlignment="1">
      <alignment horizontal="right"/>
    </xf>
    <xf numFmtId="0" fontId="21" fillId="24" borderId="32" xfId="0" applyFont="1" applyFill="1" applyBorder="1" applyAlignment="1">
      <alignment vertical="center" textRotation="180" shrinkToFit="1"/>
    </xf>
    <xf numFmtId="0" fontId="21" fillId="24" borderId="40" xfId="0" applyFont="1" applyFill="1" applyBorder="1" applyAlignment="1">
      <alignment vertical="center" textRotation="180" shrinkToFit="1"/>
    </xf>
    <xf numFmtId="0" fontId="21" fillId="24" borderId="46" xfId="0" applyFont="1" applyFill="1" applyBorder="1" applyAlignment="1">
      <alignment horizontal="left" vertical="center" shrinkToFit="1"/>
    </xf>
    <xf numFmtId="0" fontId="21" fillId="24" borderId="32" xfId="0" applyFont="1" applyFill="1" applyBorder="1" applyAlignment="1">
      <alignment horizontal="left" vertical="center" shrinkToFit="1"/>
    </xf>
    <xf numFmtId="0" fontId="21" fillId="24" borderId="32" xfId="0" applyFont="1" applyFill="1" applyBorder="1" applyAlignment="1">
      <alignment horizontal="center" vertical="center" textRotation="180" shrinkToFit="1"/>
    </xf>
    <xf numFmtId="0" fontId="21" fillId="24" borderId="32" xfId="0" applyFont="1" applyFill="1" applyBorder="1" applyAlignment="1">
      <alignment horizontal="center" vertical="center" shrinkToFit="1"/>
    </xf>
    <xf numFmtId="0" fontId="21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horizontal="center" vertical="center" shrinkToFit="1"/>
    </xf>
    <xf numFmtId="0" fontId="21" fillId="24" borderId="0" xfId="0" applyFont="1" applyFill="1" applyAlignment="1">
      <alignment vertical="center" shrinkToFit="1"/>
    </xf>
    <xf numFmtId="0" fontId="21" fillId="24" borderId="0" xfId="0" applyFont="1" applyFill="1" applyAlignment="1">
      <alignment horizontal="left" vertical="center" shrinkToFit="1"/>
    </xf>
    <xf numFmtId="0" fontId="21" fillId="25" borderId="0" xfId="0" applyFont="1" applyFill="1" applyBorder="1">
      <alignment vertical="center"/>
    </xf>
    <xf numFmtId="0" fontId="21" fillId="25" borderId="0" xfId="0" applyFont="1" applyFill="1" applyBorder="1" applyAlignment="1">
      <alignment horizontal="center" vertical="center"/>
    </xf>
    <xf numFmtId="0" fontId="21" fillId="25" borderId="18" xfId="0" applyFont="1" applyFill="1" applyBorder="1" applyAlignment="1">
      <alignment horizontal="center" vertical="center" shrinkToFit="1"/>
    </xf>
    <xf numFmtId="0" fontId="21" fillId="25" borderId="20" xfId="0" applyFont="1" applyFill="1" applyBorder="1" applyAlignment="1">
      <alignment vertical="center" textRotation="255" shrinkToFit="1"/>
    </xf>
    <xf numFmtId="0" fontId="21" fillId="25" borderId="19" xfId="0" applyFont="1" applyFill="1" applyBorder="1" applyAlignment="1">
      <alignment horizontal="center" vertical="center" shrinkToFit="1"/>
    </xf>
    <xf numFmtId="0" fontId="21" fillId="25" borderId="20" xfId="0" applyFont="1" applyFill="1" applyBorder="1" applyAlignment="1">
      <alignment horizontal="center" vertical="center" shrinkToFit="1"/>
    </xf>
    <xf numFmtId="0" fontId="21" fillId="25" borderId="43" xfId="0" applyFont="1" applyFill="1" applyBorder="1" applyAlignment="1">
      <alignment horizontal="center" vertical="center" shrinkToFit="1"/>
    </xf>
    <xf numFmtId="0" fontId="21" fillId="25" borderId="21" xfId="0" applyFont="1" applyFill="1" applyBorder="1" applyAlignment="1">
      <alignment horizontal="center" vertical="center" shrinkToFit="1"/>
    </xf>
    <xf numFmtId="0" fontId="21" fillId="25" borderId="22" xfId="0" applyFont="1" applyFill="1" applyBorder="1" applyAlignment="1">
      <alignment horizontal="center" vertical="center" shrinkToFit="1"/>
    </xf>
    <xf numFmtId="0" fontId="21" fillId="25" borderId="16" xfId="0" applyFont="1" applyFill="1" applyBorder="1" applyAlignment="1">
      <alignment vertical="center" shrinkToFit="1"/>
    </xf>
    <xf numFmtId="0" fontId="21" fillId="25" borderId="15" xfId="0" applyFont="1" applyFill="1" applyBorder="1" applyAlignment="1">
      <alignment horizontal="center" vertical="center" shrinkToFit="1"/>
    </xf>
    <xf numFmtId="0" fontId="21" fillId="25" borderId="24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horizontal="right" shrinkToFit="1"/>
    </xf>
    <xf numFmtId="0" fontId="21" fillId="25" borderId="26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vertical="center" shrinkToFit="1"/>
    </xf>
    <xf numFmtId="0" fontId="21" fillId="25" borderId="13" xfId="0" applyFont="1" applyFill="1" applyBorder="1" applyAlignment="1">
      <alignment horizontal="center" shrinkToFit="1"/>
    </xf>
    <xf numFmtId="0" fontId="21" fillId="25" borderId="26" xfId="0" applyFont="1" applyFill="1" applyBorder="1" applyAlignment="1">
      <alignment horizontal="center" shrinkToFit="1"/>
    </xf>
    <xf numFmtId="0" fontId="21" fillId="25" borderId="39" xfId="0" applyFont="1" applyFill="1" applyBorder="1" applyAlignment="1">
      <alignment horizontal="right" shrinkToFit="1"/>
    </xf>
    <xf numFmtId="0" fontId="21" fillId="25" borderId="14" xfId="0" applyFont="1" applyFill="1" applyBorder="1" applyAlignment="1">
      <alignment horizontal="left" shrinkToFit="1"/>
    </xf>
    <xf numFmtId="0" fontId="21" fillId="25" borderId="28" xfId="0" applyFont="1" applyFill="1" applyBorder="1" applyAlignment="1">
      <alignment horizontal="center" shrinkToFit="1"/>
    </xf>
    <xf numFmtId="0" fontId="21" fillId="24" borderId="45" xfId="0" applyFont="1" applyFill="1" applyBorder="1" applyAlignment="1">
      <alignment horizontal="center" vertical="center" shrinkToFit="1"/>
    </xf>
    <xf numFmtId="0" fontId="21" fillId="25" borderId="40" xfId="0" applyFont="1" applyFill="1" applyBorder="1" applyAlignment="1">
      <alignment horizontal="right" shrinkToFit="1"/>
    </xf>
    <xf numFmtId="0" fontId="21" fillId="25" borderId="32" xfId="0" applyFont="1" applyFill="1" applyBorder="1" applyAlignment="1">
      <alignment horizontal="left" shrinkToFit="1"/>
    </xf>
    <xf numFmtId="0" fontId="21" fillId="25" borderId="41" xfId="0" applyFont="1" applyFill="1" applyBorder="1" applyAlignment="1">
      <alignment horizontal="center" shrinkToFit="1"/>
    </xf>
    <xf numFmtId="0" fontId="21" fillId="27" borderId="12" xfId="0" applyFont="1" applyFill="1" applyBorder="1" applyAlignment="1">
      <alignment horizontal="center" vertical="center" shrinkToFit="1"/>
    </xf>
    <xf numFmtId="0" fontId="21" fillId="27" borderId="42" xfId="0" applyFont="1" applyFill="1" applyBorder="1" applyAlignment="1">
      <alignment horizontal="center" vertical="center" shrinkToFit="1"/>
    </xf>
    <xf numFmtId="0" fontId="21" fillId="27" borderId="44" xfId="0" applyFont="1" applyFill="1" applyBorder="1" applyAlignment="1">
      <alignment horizontal="center" vertical="center" shrinkToFit="1"/>
    </xf>
    <xf numFmtId="0" fontId="21" fillId="27" borderId="14" xfId="0" applyFont="1" applyFill="1" applyBorder="1" applyAlignment="1">
      <alignment horizontal="center" vertical="center" shrinkToFit="1"/>
    </xf>
    <xf numFmtId="0" fontId="24" fillId="27" borderId="14" xfId="0" applyFont="1" applyFill="1" applyBorder="1" applyAlignment="1">
      <alignment horizontal="center" vertical="center" shrinkToFit="1"/>
    </xf>
    <xf numFmtId="0" fontId="21" fillId="24" borderId="63" xfId="0" applyFont="1" applyFill="1" applyBorder="1" applyAlignment="1">
      <alignment vertical="center" textRotation="180" shrinkToFit="1"/>
    </xf>
    <xf numFmtId="0" fontId="21" fillId="24" borderId="64" xfId="0" applyFont="1" applyFill="1" applyBorder="1" applyAlignment="1">
      <alignment vertical="center" textRotation="180" shrinkToFit="1"/>
    </xf>
    <xf numFmtId="0" fontId="21" fillId="24" borderId="65" xfId="0" applyFont="1" applyFill="1" applyBorder="1" applyAlignment="1">
      <alignment horizontal="left" vertical="center" shrinkToFit="1"/>
    </xf>
    <xf numFmtId="0" fontId="21" fillId="24" borderId="63" xfId="0" applyFont="1" applyFill="1" applyBorder="1" applyAlignment="1">
      <alignment horizontal="left" vertical="center" shrinkToFit="1"/>
    </xf>
    <xf numFmtId="0" fontId="21" fillId="24" borderId="63" xfId="0" applyFont="1" applyFill="1" applyBorder="1" applyAlignment="1">
      <alignment horizontal="center" vertical="center" shrinkToFit="1"/>
    </xf>
    <xf numFmtId="0" fontId="21" fillId="24" borderId="63" xfId="0" applyFont="1" applyFill="1" applyBorder="1" applyAlignment="1">
      <alignment horizontal="center" vertical="center" textRotation="180" shrinkToFit="1"/>
    </xf>
    <xf numFmtId="0" fontId="21" fillId="24" borderId="29" xfId="0" applyFont="1" applyFill="1" applyBorder="1" applyAlignment="1">
      <alignment horizontal="center" vertical="center" shrinkToFit="1"/>
    </xf>
    <xf numFmtId="0" fontId="21" fillId="24" borderId="66" xfId="0" applyFont="1" applyFill="1" applyBorder="1">
      <alignment vertical="center"/>
    </xf>
    <xf numFmtId="0" fontId="21" fillId="24" borderId="67" xfId="0" applyFont="1" applyFill="1" applyBorder="1" applyAlignment="1">
      <alignment horizontal="center" vertical="center" shrinkToFit="1"/>
    </xf>
    <xf numFmtId="0" fontId="21" fillId="24" borderId="68" xfId="0" applyFont="1" applyFill="1" applyBorder="1" applyAlignment="1">
      <alignment horizontal="right"/>
    </xf>
    <xf numFmtId="0" fontId="0" fillId="24" borderId="13" xfId="0" applyFont="1" applyFill="1" applyBorder="1" applyAlignment="1">
      <alignment horizontal="left" vertical="center" shrinkToFit="1"/>
    </xf>
    <xf numFmtId="0" fontId="0" fillId="24" borderId="13" xfId="0" applyFont="1" applyFill="1" applyBorder="1" applyAlignment="1">
      <alignment horizontal="center" vertical="center" shrinkToFit="1"/>
    </xf>
    <xf numFmtId="0" fontId="21" fillId="25" borderId="34" xfId="0" applyFont="1" applyFill="1" applyBorder="1" applyAlignment="1">
      <alignment horizontal="center" vertical="center"/>
    </xf>
    <xf numFmtId="0" fontId="21" fillId="24" borderId="34" xfId="0" applyFont="1" applyFill="1" applyBorder="1" applyAlignment="1">
      <alignment horizontal="center" vertical="center"/>
    </xf>
    <xf numFmtId="178" fontId="21" fillId="24" borderId="34" xfId="0" applyNumberFormat="1" applyFont="1" applyFill="1" applyBorder="1" applyAlignment="1">
      <alignment horizontal="center" vertical="center"/>
    </xf>
    <xf numFmtId="0" fontId="0" fillId="24" borderId="45" xfId="0" applyFont="1" applyFill="1" applyBorder="1" applyAlignment="1">
      <alignment horizontal="left" vertical="center" shrinkToFit="1"/>
    </xf>
    <xf numFmtId="0" fontId="21" fillId="24" borderId="15" xfId="0" applyFont="1" applyFill="1" applyBorder="1" applyAlignment="1">
      <alignment horizontal="left" vertical="center" shrinkToFit="1"/>
    </xf>
    <xf numFmtId="0" fontId="0" fillId="25" borderId="13" xfId="0" applyFont="1" applyFill="1" applyBorder="1" applyAlignment="1">
      <alignment horizontal="center" vertical="center" shrinkToFit="1"/>
    </xf>
    <xf numFmtId="0" fontId="0" fillId="25" borderId="45" xfId="0" applyFont="1" applyFill="1" applyBorder="1" applyAlignment="1">
      <alignment horizontal="left" vertical="center" shrinkToFit="1"/>
    </xf>
    <xf numFmtId="0" fontId="21" fillId="24" borderId="46" xfId="0" applyFont="1" applyFill="1" applyBorder="1" applyAlignment="1">
      <alignment horizontal="center" vertical="center" shrinkToFit="1"/>
    </xf>
    <xf numFmtId="0" fontId="0" fillId="25" borderId="0" xfId="19" applyFont="1" applyFill="1"/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4" borderId="13" xfId="0" applyFill="1" applyBorder="1" applyAlignment="1">
      <alignment horizontal="center" vertical="center" shrinkToFit="1"/>
    </xf>
    <xf numFmtId="0" fontId="0" fillId="24" borderId="45" xfId="0" applyFill="1" applyBorder="1" applyAlignment="1">
      <alignment horizontal="left" vertical="center" shrinkToFit="1"/>
    </xf>
    <xf numFmtId="0" fontId="0" fillId="25" borderId="13" xfId="0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5" fillId="27" borderId="14" xfId="0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5" borderId="29" xfId="0" applyFont="1" applyFill="1" applyBorder="1" applyAlignment="1">
      <alignment horizontal="center" vertical="center" shrinkToFit="1"/>
    </xf>
    <xf numFmtId="0" fontId="0" fillId="25" borderId="0" xfId="0" applyFont="1" applyFill="1" applyBorder="1" applyAlignment="1">
      <alignment horizontal="center" vertical="center" shrinkToFit="1"/>
    </xf>
    <xf numFmtId="0" fontId="0" fillId="25" borderId="47" xfId="0" applyFont="1" applyFill="1" applyBorder="1" applyAlignment="1">
      <alignment horizontal="center" vertical="center" shrinkToFit="1"/>
    </xf>
    <xf numFmtId="0" fontId="0" fillId="25" borderId="0" xfId="19" applyFont="1" applyFill="1" applyBorder="1"/>
    <xf numFmtId="0" fontId="0" fillId="25" borderId="47" xfId="19" applyFont="1" applyFill="1" applyBorder="1"/>
    <xf numFmtId="0" fontId="0" fillId="25" borderId="29" xfId="19" applyFont="1" applyFill="1" applyBorder="1"/>
    <xf numFmtId="0" fontId="0" fillId="25" borderId="33" xfId="19" applyFont="1" applyFill="1" applyBorder="1" applyAlignment="1">
      <alignment horizontal="center" vertical="center" shrinkToFit="1"/>
    </xf>
    <xf numFmtId="0" fontId="0" fillId="25" borderId="34" xfId="19" applyFont="1" applyFill="1" applyBorder="1" applyAlignment="1">
      <alignment horizontal="center" vertical="center" shrinkToFit="1"/>
    </xf>
    <xf numFmtId="0" fontId="0" fillId="25" borderId="37" xfId="19" applyFont="1" applyFill="1" applyBorder="1" applyAlignment="1">
      <alignment horizontal="center" vertical="center" shrinkToFit="1"/>
    </xf>
    <xf numFmtId="0" fontId="0" fillId="25" borderId="35" xfId="19" applyFont="1" applyFill="1" applyBorder="1" applyAlignment="1">
      <alignment horizontal="center" vertical="center" shrinkToFit="1"/>
    </xf>
    <xf numFmtId="0" fontId="0" fillId="25" borderId="36" xfId="19" applyFont="1" applyFill="1" applyBorder="1" applyAlignment="1">
      <alignment horizontal="center" vertical="center" shrinkToFit="1"/>
    </xf>
    <xf numFmtId="0" fontId="0" fillId="25" borderId="38" xfId="19" applyFont="1" applyFill="1" applyBorder="1" applyAlignment="1">
      <alignment horizontal="center" vertical="center" shrinkToFit="1"/>
    </xf>
    <xf numFmtId="0" fontId="0" fillId="25" borderId="69" xfId="19" applyFont="1" applyFill="1" applyBorder="1" applyAlignment="1">
      <alignment horizontal="center" vertical="center" shrinkToFit="1"/>
    </xf>
    <xf numFmtId="0" fontId="0" fillId="25" borderId="70" xfId="19" applyFont="1" applyFill="1" applyBorder="1" applyAlignment="1">
      <alignment horizontal="center" vertical="center" shrinkToFit="1"/>
    </xf>
    <xf numFmtId="0" fontId="0" fillId="25" borderId="29" xfId="0" applyNumberFormat="1" applyFont="1" applyFill="1" applyBorder="1" applyAlignment="1">
      <alignment horizontal="center" vertical="center" shrinkToFit="1"/>
    </xf>
    <xf numFmtId="0" fontId="0" fillId="25" borderId="0" xfId="0" applyNumberFormat="1" applyFont="1" applyFill="1" applyBorder="1" applyAlignment="1">
      <alignment horizontal="center" vertical="center" shrinkToFit="1"/>
    </xf>
    <xf numFmtId="0" fontId="0" fillId="25" borderId="47" xfId="0" applyNumberFormat="1" applyFont="1" applyFill="1" applyBorder="1" applyAlignment="1">
      <alignment horizontal="center" vertical="center" shrinkToFit="1"/>
    </xf>
    <xf numFmtId="0" fontId="0" fillId="25" borderId="0" xfId="19" applyFont="1" applyFill="1" applyBorder="1" applyAlignment="1">
      <alignment vertical="center"/>
    </xf>
    <xf numFmtId="0" fontId="0" fillId="25" borderId="57" xfId="0" applyNumberFormat="1" applyFont="1" applyFill="1" applyBorder="1" applyAlignment="1">
      <alignment horizontal="center" vertical="center" shrinkToFit="1"/>
    </xf>
    <xf numFmtId="0" fontId="0" fillId="25" borderId="58" xfId="0" applyNumberFormat="1" applyFont="1" applyFill="1" applyBorder="1" applyAlignment="1">
      <alignment horizontal="center" vertical="center" shrinkToFit="1"/>
    </xf>
    <xf numFmtId="0" fontId="0" fillId="25" borderId="59" xfId="0" applyNumberFormat="1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71" xfId="0" applyFont="1" applyFill="1" applyBorder="1" applyAlignment="1">
      <alignment horizontal="left" vertical="center" shrinkToFit="1"/>
    </xf>
    <xf numFmtId="0" fontId="21" fillId="24" borderId="71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1" xfId="0" applyFont="1" applyFill="1" applyBorder="1">
      <alignment vertical="center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71" xfId="0" applyFont="1" applyFill="1" applyBorder="1" applyAlignment="1">
      <alignment vertical="center" textRotation="180" shrinkToFit="1"/>
    </xf>
    <xf numFmtId="0" fontId="21" fillId="24" borderId="71" xfId="0" applyFont="1" applyFill="1" applyBorder="1" applyAlignment="1">
      <alignment horizontal="center" vertical="center" shrinkToFit="1"/>
    </xf>
    <xf numFmtId="0" fontId="21" fillId="24" borderId="72" xfId="0" applyFont="1" applyFill="1" applyBorder="1" applyAlignment="1">
      <alignment vertical="center" textRotation="180" shrinkToFit="1"/>
    </xf>
    <xf numFmtId="0" fontId="21" fillId="24" borderId="73" xfId="0" applyFont="1" applyFill="1" applyBorder="1" applyAlignment="1">
      <alignment horizontal="left" vertical="center" shrinkToFit="1"/>
    </xf>
    <xf numFmtId="0" fontId="0" fillId="26" borderId="48" xfId="0" applyNumberFormat="1" applyFont="1" applyFill="1" applyBorder="1" applyAlignment="1">
      <alignment horizontal="center" vertical="center" shrinkToFit="1"/>
    </xf>
    <xf numFmtId="0" fontId="0" fillId="26" borderId="49" xfId="0" applyNumberFormat="1" applyFont="1" applyFill="1" applyBorder="1" applyAlignment="1">
      <alignment horizontal="center" vertical="center" shrinkToFit="1"/>
    </xf>
    <xf numFmtId="0" fontId="0" fillId="26" borderId="50" xfId="0" applyNumberFormat="1" applyFont="1" applyFill="1" applyBorder="1" applyAlignment="1">
      <alignment horizontal="center" vertical="center" shrinkToFit="1"/>
    </xf>
    <xf numFmtId="0" fontId="0" fillId="25" borderId="51" xfId="0" applyFont="1" applyFill="1" applyBorder="1" applyAlignment="1">
      <alignment horizontal="center" vertical="center" shrinkToFit="1"/>
    </xf>
    <xf numFmtId="0" fontId="0" fillId="25" borderId="52" xfId="0" applyFont="1" applyFill="1" applyBorder="1" applyAlignment="1">
      <alignment horizontal="center" vertical="center" shrinkToFit="1"/>
    </xf>
    <xf numFmtId="0" fontId="0" fillId="25" borderId="53" xfId="0" applyFont="1" applyFill="1" applyBorder="1" applyAlignment="1">
      <alignment horizontal="center" vertical="center" shrinkToFit="1"/>
    </xf>
    <xf numFmtId="0" fontId="0" fillId="25" borderId="29" xfId="0" applyFont="1" applyFill="1" applyBorder="1" applyAlignment="1">
      <alignment horizontal="center" vertical="center" shrinkToFit="1"/>
    </xf>
    <xf numFmtId="0" fontId="0" fillId="25" borderId="0" xfId="0" applyFont="1" applyFill="1" applyBorder="1" applyAlignment="1">
      <alignment horizontal="center" vertical="center" shrinkToFit="1"/>
    </xf>
    <xf numFmtId="0" fontId="0" fillId="25" borderId="47" xfId="0" applyFont="1" applyFill="1" applyBorder="1" applyAlignment="1">
      <alignment horizontal="center" vertical="center" shrinkToFit="1"/>
    </xf>
    <xf numFmtId="0" fontId="21" fillId="25" borderId="54" xfId="0" applyFont="1" applyFill="1" applyBorder="1" applyAlignment="1">
      <alignment horizontal="center" vertical="center" shrinkToFit="1"/>
    </xf>
    <xf numFmtId="0" fontId="21" fillId="25" borderId="55" xfId="0" applyFont="1" applyFill="1" applyBorder="1" applyAlignment="1">
      <alignment horizontal="center" vertical="center" shrinkToFit="1"/>
    </xf>
    <xf numFmtId="0" fontId="21" fillId="25" borderId="56" xfId="0" applyFont="1" applyFill="1" applyBorder="1" applyAlignment="1">
      <alignment horizontal="center" vertical="center" shrinkToFit="1"/>
    </xf>
    <xf numFmtId="0" fontId="26" fillId="0" borderId="58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25" borderId="29" xfId="0" applyFill="1" applyBorder="1" applyAlignment="1">
      <alignment horizontal="center" vertical="center" shrinkToFit="1"/>
    </xf>
    <xf numFmtId="0" fontId="0" fillId="25" borderId="0" xfId="0" applyFill="1" applyAlignment="1">
      <alignment horizontal="center" vertical="center" shrinkToFit="1"/>
    </xf>
    <xf numFmtId="0" fontId="0" fillId="25" borderId="47" xfId="0" applyFill="1" applyBorder="1" applyAlignment="1">
      <alignment horizontal="center" vertical="center" shrinkToFit="1"/>
    </xf>
    <xf numFmtId="0" fontId="0" fillId="25" borderId="61" xfId="19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25" borderId="49" xfId="19" applyFont="1" applyFill="1" applyBorder="1" applyAlignment="1">
      <alignment horizontal="center" vertical="center"/>
    </xf>
    <xf numFmtId="0" fontId="0" fillId="25" borderId="50" xfId="19" applyFont="1" applyFill="1" applyBorder="1" applyAlignment="1">
      <alignment horizontal="center" vertical="center"/>
    </xf>
    <xf numFmtId="0" fontId="0" fillId="25" borderId="60" xfId="19" applyFont="1" applyFill="1" applyBorder="1" applyAlignment="1">
      <alignment horizontal="center" vertical="center"/>
    </xf>
    <xf numFmtId="0" fontId="0" fillId="25" borderId="62" xfId="19" applyFont="1" applyFill="1" applyBorder="1" applyAlignment="1">
      <alignment horizontal="center" vertical="center"/>
    </xf>
    <xf numFmtId="0" fontId="3" fillId="25" borderId="29" xfId="19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0" fillId="25" borderId="0" xfId="0" applyFont="1" applyFill="1" applyAlignment="1">
      <alignment horizontal="center" vertical="center" shrinkToFit="1"/>
    </xf>
    <xf numFmtId="0" fontId="21" fillId="24" borderId="15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4" xfId="0" applyFont="1" applyFill="1" applyBorder="1" applyAlignment="1">
      <alignment horizontal="center" vertical="center" textRotation="180" shrinkToFit="1"/>
    </xf>
    <xf numFmtId="0" fontId="23" fillId="24" borderId="15" xfId="0" applyFont="1" applyFill="1" applyBorder="1" applyAlignment="1">
      <alignment horizontal="center" vertical="center" textRotation="255" shrinkToFit="1"/>
    </xf>
    <xf numFmtId="0" fontId="23" fillId="24" borderId="13" xfId="0" applyFont="1" applyFill="1" applyBorder="1" applyAlignment="1">
      <alignment horizontal="center" vertical="center" textRotation="255" shrinkToFit="1"/>
    </xf>
    <xf numFmtId="0" fontId="23" fillId="24" borderId="32" xfId="0" applyFont="1" applyFill="1" applyBorder="1" applyAlignment="1">
      <alignment horizontal="center" vertical="center" textRotation="255" shrinkToFit="1"/>
    </xf>
    <xf numFmtId="0" fontId="21" fillId="24" borderId="25" xfId="0" applyFont="1" applyFill="1" applyBorder="1" applyAlignment="1">
      <alignment horizontal="center" vertical="center" textRotation="255" shrinkToFit="1"/>
    </xf>
    <xf numFmtId="0" fontId="21" fillId="24" borderId="27" xfId="0" applyFont="1" applyFill="1" applyBorder="1" applyAlignment="1">
      <alignment horizontal="center" vertical="center" textRotation="255" shrinkToFit="1"/>
    </xf>
    <xf numFmtId="0" fontId="21" fillId="24" borderId="12" xfId="0" applyFont="1" applyFill="1" applyBorder="1" applyAlignment="1">
      <alignment horizontal="center" vertical="center" textRotation="180" shrinkToFit="1"/>
    </xf>
    <xf numFmtId="0" fontId="23" fillId="24" borderId="14" xfId="0" applyFont="1" applyFill="1" applyBorder="1" applyAlignment="1">
      <alignment horizontal="center" vertical="center" textRotation="255" shrinkToFit="1"/>
    </xf>
    <xf numFmtId="0" fontId="20" fillId="24" borderId="0" xfId="0" applyFont="1" applyFill="1" applyBorder="1" applyAlignment="1">
      <alignment horizontal="center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D61C32"/>
      <color rgb="FFCC3399"/>
      <color rgb="FF3399FF"/>
      <color rgb="FF3366FF"/>
      <color rgb="FFD840B7"/>
      <color rgb="FF0FBD49"/>
      <color rgb="FF9933FF"/>
      <color rgb="FF33CC33"/>
      <color rgb="FFCC66FF"/>
      <color rgb="FF982C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339090</xdr:colOff>
      <xdr:row>9</xdr:row>
      <xdr:rowOff>70485</xdr:rowOff>
    </xdr:from>
    <xdr:to>
      <xdr:col>23</xdr:col>
      <xdr:colOff>74338</xdr:colOff>
      <xdr:row>12</xdr:row>
      <xdr:rowOff>51434</xdr:rowOff>
    </xdr:to>
    <xdr:pic>
      <xdr:nvPicPr>
        <xdr:cNvPr id="6" name="Picture 5" descr="技師章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1490" y="2927985"/>
          <a:ext cx="901108" cy="514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123825</xdr:colOff>
      <xdr:row>38</xdr:row>
      <xdr:rowOff>51436</xdr:rowOff>
    </xdr:from>
    <xdr:to>
      <xdr:col>12</xdr:col>
      <xdr:colOff>196215</xdr:colOff>
      <xdr:row>44</xdr:row>
      <xdr:rowOff>112395</xdr:rowOff>
    </xdr:to>
    <xdr:sp macro="" textlink="">
      <xdr:nvSpPr>
        <xdr:cNvPr id="4" name="WordArt 2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78305" y="6764656"/>
          <a:ext cx="3181350" cy="106679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none" fromWordArt="1" anchor="t">
          <a:prstTxWarp prst="textPlain">
            <a:avLst>
              <a:gd name="adj" fmla="val 50254"/>
            </a:avLst>
          </a:prstTxWarp>
        </a:bodyPr>
        <a:lstStyle/>
        <a:p>
          <a:pPr algn="l" rtl="0"/>
          <a:r>
            <a:rPr lang="zh-TW" altLang="en-US" sz="3600" b="1" kern="10" cap="none" spc="0">
              <a:ln w="18000">
                <a:solidFill>
                  <a:schemeClr val="tx1"/>
                </a:solidFill>
                <a:prstDash val="solid"/>
                <a:miter lim="800000"/>
              </a:ln>
              <a:solidFill>
                <a:srgbClr val="3366FF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華康儷粗圓" pitchFamily="49" charset="-120"/>
              <a:ea typeface="華康儷粗圓" pitchFamily="49" charset="-120"/>
            </a:rPr>
            <a:t>金大立</a:t>
          </a:r>
          <a:endParaRPr lang="en-US" altLang="zh-TW" sz="3600" b="1" kern="10" cap="none" spc="0">
            <a:ln w="18000">
              <a:solidFill>
                <a:schemeClr val="tx1"/>
              </a:solidFill>
              <a:prstDash val="solid"/>
              <a:miter lim="800000"/>
            </a:ln>
            <a:solidFill>
              <a:srgbClr val="3366FF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華康儷粗圓" pitchFamily="49" charset="-120"/>
            <a:ea typeface="華康儷粗圓" pitchFamily="49" charset="-120"/>
          </a:endParaRPr>
        </a:p>
      </xdr:txBody>
    </xdr:sp>
    <xdr:clientData/>
  </xdr:twoCellAnchor>
  <xdr:twoCellAnchor editAs="oneCell">
    <xdr:from>
      <xdr:col>20</xdr:col>
      <xdr:colOff>266700</xdr:colOff>
      <xdr:row>3</xdr:row>
      <xdr:rowOff>53340</xdr:rowOff>
    </xdr:from>
    <xdr:to>
      <xdr:col>23</xdr:col>
      <xdr:colOff>130037</xdr:colOff>
      <xdr:row>6</xdr:row>
      <xdr:rowOff>83820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1874520"/>
          <a:ext cx="1029197" cy="533400"/>
        </a:xfrm>
        <a:prstGeom prst="rect">
          <a:avLst/>
        </a:prstGeom>
      </xdr:spPr>
    </xdr:pic>
    <xdr:clientData/>
  </xdr:twoCellAnchor>
  <xdr:twoCellAnchor>
    <xdr:from>
      <xdr:col>11</xdr:col>
      <xdr:colOff>266700</xdr:colOff>
      <xdr:row>39</xdr:row>
      <xdr:rowOff>152401</xdr:rowOff>
    </xdr:from>
    <xdr:to>
      <xdr:col>21</xdr:col>
      <xdr:colOff>22860</xdr:colOff>
      <xdr:row>43</xdr:row>
      <xdr:rowOff>68881</xdr:rowOff>
    </xdr:to>
    <xdr:sp macro="" textlink="">
      <xdr:nvSpPr>
        <xdr:cNvPr id="14" name="文字方塊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541520" y="7033261"/>
          <a:ext cx="3642360" cy="587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TW" sz="16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zh-TW" altLang="en-US" sz="16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本菜單餐點使用之豬肉原產地為臺灣</a:t>
          </a:r>
          <a:r>
            <a:rPr lang="zh-TW" altLang="en-US" sz="3200">
              <a:solidFill>
                <a:srgbClr val="FF0000"/>
              </a:solidFill>
            </a:rPr>
            <a:t> </a:t>
          </a:r>
        </a:p>
      </xdr:txBody>
    </xdr:sp>
    <xdr:clientData/>
  </xdr:twoCellAnchor>
  <xdr:twoCellAnchor editAs="oneCell">
    <xdr:from>
      <xdr:col>20</xdr:col>
      <xdr:colOff>381000</xdr:colOff>
      <xdr:row>38</xdr:row>
      <xdr:rowOff>15240</xdr:rowOff>
    </xdr:from>
    <xdr:to>
      <xdr:col>23</xdr:col>
      <xdr:colOff>358140</xdr:colOff>
      <xdr:row>44</xdr:row>
      <xdr:rowOff>152399</xdr:rowOff>
    </xdr:to>
    <xdr:pic>
      <xdr:nvPicPr>
        <xdr:cNvPr id="18" name="圖片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6728460"/>
          <a:ext cx="1143000" cy="1142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49529</xdr:colOff>
      <xdr:row>25</xdr:row>
      <xdr:rowOff>76200</xdr:rowOff>
    </xdr:from>
    <xdr:to>
      <xdr:col>30</xdr:col>
      <xdr:colOff>354878</xdr:colOff>
      <xdr:row>31</xdr:row>
      <xdr:rowOff>99060</xdr:rowOff>
    </xdr:to>
    <xdr:pic>
      <xdr:nvPicPr>
        <xdr:cNvPr id="20" name="圖片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0889" y="4488180"/>
          <a:ext cx="1082589" cy="1089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wnloads/&#22283;&#20013;3&#26376;(&#20844;&#2925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菜單"/>
      <sheetName val="第1週明細"/>
      <sheetName val="第2週明細"/>
      <sheetName val="第3週明細"/>
      <sheetName val="第4週明細"/>
      <sheetName val="第5週明細"/>
    </sheetNames>
    <sheetDataSet>
      <sheetData sheetId="0" refreshError="1">
        <row r="7">
          <cell r="E7" t="str">
            <v>淺色蔬菜</v>
          </cell>
        </row>
        <row r="34">
          <cell r="E34" t="str">
            <v>深色蔬菜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tabSelected="1" zoomScaleNormal="100" workbookViewId="0">
      <selection activeCell="I14" sqref="I14:L14"/>
    </sheetView>
  </sheetViews>
  <sheetFormatPr defaultColWidth="5.625" defaultRowHeight="13.5" customHeight="1"/>
  <cols>
    <col min="1" max="21" width="5.625" style="90" customWidth="1"/>
    <col min="22" max="16384" width="5.625" style="90"/>
  </cols>
  <sheetData>
    <row r="1" spans="1:24" ht="18.600000000000001" customHeight="1" thickBot="1">
      <c r="A1" s="146" t="s">
        <v>484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</row>
    <row r="2" spans="1:24" ht="15.6" customHeight="1">
      <c r="A2" s="134" t="s">
        <v>153</v>
      </c>
      <c r="B2" s="135"/>
      <c r="C2" s="135"/>
      <c r="D2" s="136"/>
      <c r="E2" s="134" t="s">
        <v>154</v>
      </c>
      <c r="F2" s="135"/>
      <c r="G2" s="135"/>
      <c r="H2" s="136"/>
      <c r="I2" s="134" t="s">
        <v>155</v>
      </c>
      <c r="J2" s="135"/>
      <c r="K2" s="135"/>
      <c r="L2" s="136"/>
      <c r="M2" s="134" t="s">
        <v>192</v>
      </c>
      <c r="N2" s="135"/>
      <c r="O2" s="135"/>
      <c r="P2" s="136"/>
      <c r="Q2" s="134" t="s">
        <v>156</v>
      </c>
      <c r="R2" s="135"/>
      <c r="S2" s="135"/>
      <c r="T2" s="136"/>
      <c r="U2" s="154" t="s">
        <v>21</v>
      </c>
      <c r="V2" s="154"/>
      <c r="W2" s="154"/>
      <c r="X2" s="155"/>
    </row>
    <row r="3" spans="1:24" ht="13.5" customHeight="1">
      <c r="A3" s="137" t="s">
        <v>151</v>
      </c>
      <c r="B3" s="138"/>
      <c r="C3" s="138"/>
      <c r="D3" s="139"/>
      <c r="E3" s="137" t="s">
        <v>95</v>
      </c>
      <c r="F3" s="138"/>
      <c r="G3" s="138"/>
      <c r="H3" s="138"/>
      <c r="I3" s="137" t="s">
        <v>172</v>
      </c>
      <c r="J3" s="138"/>
      <c r="K3" s="138"/>
      <c r="L3" s="138"/>
      <c r="M3" s="137" t="s">
        <v>97</v>
      </c>
      <c r="N3" s="138"/>
      <c r="O3" s="138"/>
      <c r="P3" s="138"/>
      <c r="Q3" s="137" t="s">
        <v>165</v>
      </c>
      <c r="R3" s="138"/>
      <c r="S3" s="138"/>
      <c r="T3" s="139"/>
      <c r="U3" s="118"/>
      <c r="V3" s="104"/>
      <c r="W3" s="104"/>
      <c r="X3" s="105"/>
    </row>
    <row r="4" spans="1:24" ht="13.5" customHeight="1">
      <c r="A4" s="140" t="s">
        <v>186</v>
      </c>
      <c r="B4" s="141"/>
      <c r="C4" s="141"/>
      <c r="D4" s="142"/>
      <c r="E4" s="140" t="s">
        <v>241</v>
      </c>
      <c r="F4" s="141"/>
      <c r="G4" s="141"/>
      <c r="H4" s="141"/>
      <c r="I4" s="140" t="s">
        <v>190</v>
      </c>
      <c r="J4" s="141"/>
      <c r="K4" s="141"/>
      <c r="L4" s="141"/>
      <c r="M4" s="140" t="s">
        <v>196</v>
      </c>
      <c r="N4" s="141"/>
      <c r="O4" s="141"/>
      <c r="P4" s="142"/>
      <c r="Q4" s="140" t="s">
        <v>199</v>
      </c>
      <c r="R4" s="141"/>
      <c r="S4" s="141"/>
      <c r="T4" s="142"/>
      <c r="U4" s="104"/>
      <c r="V4" s="104"/>
      <c r="W4" s="104"/>
      <c r="X4" s="105"/>
    </row>
    <row r="5" spans="1:24" ht="13.5" customHeight="1">
      <c r="A5" s="140" t="s">
        <v>479</v>
      </c>
      <c r="B5" s="141"/>
      <c r="C5" s="141"/>
      <c r="D5" s="142"/>
      <c r="E5" s="140" t="s">
        <v>188</v>
      </c>
      <c r="F5" s="141"/>
      <c r="G5" s="141"/>
      <c r="H5" s="142"/>
      <c r="I5" s="140" t="s">
        <v>191</v>
      </c>
      <c r="J5" s="141"/>
      <c r="K5" s="141"/>
      <c r="L5" s="142"/>
      <c r="M5" s="140" t="s">
        <v>198</v>
      </c>
      <c r="N5" s="141"/>
      <c r="O5" s="141"/>
      <c r="P5" s="142"/>
      <c r="Q5" s="140" t="s">
        <v>235</v>
      </c>
      <c r="R5" s="141"/>
      <c r="S5" s="141"/>
      <c r="T5" s="142"/>
      <c r="U5" s="104"/>
      <c r="V5" s="104"/>
      <c r="W5" s="104"/>
      <c r="X5" s="105"/>
    </row>
    <row r="6" spans="1:24" ht="13.5" customHeight="1">
      <c r="A6" s="140" t="s">
        <v>187</v>
      </c>
      <c r="B6" s="141"/>
      <c r="C6" s="141"/>
      <c r="D6" s="142"/>
      <c r="E6" s="140" t="s">
        <v>189</v>
      </c>
      <c r="F6" s="141"/>
      <c r="G6" s="141"/>
      <c r="H6" s="142"/>
      <c r="I6" s="158" t="s">
        <v>480</v>
      </c>
      <c r="J6" s="159"/>
      <c r="K6" s="159"/>
      <c r="L6" s="160"/>
      <c r="M6" s="140" t="s">
        <v>197</v>
      </c>
      <c r="N6" s="141"/>
      <c r="O6" s="141"/>
      <c r="P6" s="141"/>
      <c r="Q6" s="140" t="s">
        <v>200</v>
      </c>
      <c r="R6" s="141"/>
      <c r="S6" s="141"/>
      <c r="T6" s="142"/>
      <c r="U6" s="104"/>
      <c r="V6" s="104"/>
      <c r="W6" s="104"/>
      <c r="X6" s="105"/>
    </row>
    <row r="7" spans="1:24" ht="13.5" customHeight="1">
      <c r="A7" s="148" t="s">
        <v>262</v>
      </c>
      <c r="B7" s="149"/>
      <c r="C7" s="149"/>
      <c r="D7" s="150"/>
      <c r="E7" s="148" t="s">
        <v>180</v>
      </c>
      <c r="F7" s="149"/>
      <c r="G7" s="149"/>
      <c r="H7" s="150"/>
      <c r="I7" s="148" t="s">
        <v>180</v>
      </c>
      <c r="J7" s="149"/>
      <c r="K7" s="149"/>
      <c r="L7" s="150"/>
      <c r="M7" s="148" t="s">
        <v>180</v>
      </c>
      <c r="N7" s="149"/>
      <c r="O7" s="149"/>
      <c r="P7" s="150"/>
      <c r="Q7" s="148" t="s">
        <v>180</v>
      </c>
      <c r="R7" s="149"/>
      <c r="S7" s="149"/>
      <c r="T7" s="150"/>
      <c r="U7" s="104"/>
      <c r="V7" s="104"/>
      <c r="W7" s="104"/>
      <c r="X7" s="105"/>
    </row>
    <row r="8" spans="1:24" ht="13.5" customHeight="1">
      <c r="A8" s="143" t="s">
        <v>171</v>
      </c>
      <c r="B8" s="144"/>
      <c r="C8" s="144"/>
      <c r="D8" s="145"/>
      <c r="E8" s="143" t="s">
        <v>482</v>
      </c>
      <c r="F8" s="144"/>
      <c r="G8" s="144"/>
      <c r="H8" s="145"/>
      <c r="I8" s="143" t="s">
        <v>176</v>
      </c>
      <c r="J8" s="144"/>
      <c r="K8" s="144"/>
      <c r="L8" s="145"/>
      <c r="M8" s="143" t="s">
        <v>249</v>
      </c>
      <c r="N8" s="144"/>
      <c r="O8" s="144"/>
      <c r="P8" s="145"/>
      <c r="Q8" s="143" t="s">
        <v>181</v>
      </c>
      <c r="R8" s="144"/>
      <c r="S8" s="144"/>
      <c r="T8" s="145"/>
      <c r="U8" s="104"/>
      <c r="V8" s="104"/>
      <c r="W8" s="104"/>
      <c r="X8" s="105"/>
    </row>
    <row r="9" spans="1:24" ht="15.6" customHeight="1">
      <c r="A9" s="107" t="s">
        <v>15</v>
      </c>
      <c r="B9" s="108">
        <f>第1週明細!V11</f>
        <v>781.4</v>
      </c>
      <c r="C9" s="108" t="s">
        <v>13</v>
      </c>
      <c r="D9" s="109">
        <f>第1週明細!V7</f>
        <v>25</v>
      </c>
      <c r="E9" s="107" t="s">
        <v>15</v>
      </c>
      <c r="F9" s="108">
        <f>第1週明細!V19</f>
        <v>756.9</v>
      </c>
      <c r="G9" s="108" t="s">
        <v>13</v>
      </c>
      <c r="H9" s="109">
        <f>第1週明細!V15</f>
        <v>24.5</v>
      </c>
      <c r="I9" s="107" t="s">
        <v>15</v>
      </c>
      <c r="J9" s="108">
        <f>第1週明細!V28</f>
        <v>823.8</v>
      </c>
      <c r="K9" s="108" t="s">
        <v>13</v>
      </c>
      <c r="L9" s="109">
        <f>第1週明細!V23</f>
        <v>25</v>
      </c>
      <c r="M9" s="107" t="s">
        <v>15</v>
      </c>
      <c r="N9" s="108">
        <f>第1週明細!V36:V36</f>
        <v>794.9</v>
      </c>
      <c r="O9" s="108" t="s">
        <v>13</v>
      </c>
      <c r="P9" s="109">
        <f>第1週明細!V32</f>
        <v>26.5</v>
      </c>
      <c r="Q9" s="107" t="s">
        <v>15</v>
      </c>
      <c r="R9" s="108">
        <f>第1週明細!V45</f>
        <v>793.5</v>
      </c>
      <c r="S9" s="108" t="s">
        <v>13</v>
      </c>
      <c r="T9" s="109">
        <f>第1週明細!V40</f>
        <v>23.5</v>
      </c>
      <c r="U9" s="156" t="s">
        <v>22</v>
      </c>
      <c r="V9" s="156"/>
      <c r="W9" s="156"/>
      <c r="X9" s="157"/>
    </row>
    <row r="10" spans="1:24" ht="15.6" customHeight="1" thickBot="1">
      <c r="A10" s="110" t="s">
        <v>14</v>
      </c>
      <c r="B10" s="111">
        <f>第1週明細!V5</f>
        <v>108</v>
      </c>
      <c r="C10" s="111" t="s">
        <v>12</v>
      </c>
      <c r="D10" s="112">
        <f>第1週明細!V9</f>
        <v>31.1</v>
      </c>
      <c r="E10" s="110" t="s">
        <v>14</v>
      </c>
      <c r="F10" s="111">
        <f>第1週明細!V13</f>
        <v>104</v>
      </c>
      <c r="G10" s="111" t="s">
        <v>12</v>
      </c>
      <c r="H10" s="112">
        <f>第1週明細!V17</f>
        <v>30.1</v>
      </c>
      <c r="I10" s="110" t="s">
        <v>14</v>
      </c>
      <c r="J10" s="111">
        <f>第1週明細!V21</f>
        <v>119</v>
      </c>
      <c r="K10" s="111" t="s">
        <v>12</v>
      </c>
      <c r="L10" s="112">
        <f>第1週明細!V25</f>
        <v>30.700000000000003</v>
      </c>
      <c r="M10" s="110" t="s">
        <v>14</v>
      </c>
      <c r="N10" s="111">
        <f>第1週明細!V30</f>
        <v>106</v>
      </c>
      <c r="O10" s="111" t="s">
        <v>12</v>
      </c>
      <c r="P10" s="112">
        <f>第1週明細!V34</f>
        <v>33.1</v>
      </c>
      <c r="Q10" s="110" t="s">
        <v>14</v>
      </c>
      <c r="R10" s="111">
        <f>第1週明細!V38</f>
        <v>115.5</v>
      </c>
      <c r="S10" s="111" t="s">
        <v>12</v>
      </c>
      <c r="T10" s="112">
        <f>第1週明細!V42</f>
        <v>30.000000000000004</v>
      </c>
      <c r="U10" s="104"/>
      <c r="V10" s="104"/>
      <c r="W10" s="104"/>
      <c r="X10" s="105"/>
    </row>
    <row r="11" spans="1:24" ht="13.5" customHeight="1">
      <c r="A11" s="134" t="s">
        <v>157</v>
      </c>
      <c r="B11" s="135"/>
      <c r="C11" s="135"/>
      <c r="D11" s="136"/>
      <c r="E11" s="134" t="s">
        <v>158</v>
      </c>
      <c r="F11" s="135"/>
      <c r="G11" s="135"/>
      <c r="H11" s="136"/>
      <c r="I11" s="134" t="s">
        <v>159</v>
      </c>
      <c r="J11" s="135"/>
      <c r="K11" s="135"/>
      <c r="L11" s="135"/>
      <c r="M11" s="134" t="s">
        <v>193</v>
      </c>
      <c r="N11" s="135"/>
      <c r="O11" s="135"/>
      <c r="P11" s="136"/>
      <c r="Q11" s="134" t="s">
        <v>160</v>
      </c>
      <c r="R11" s="135"/>
      <c r="S11" s="135"/>
      <c r="T11" s="135"/>
      <c r="U11" s="106"/>
      <c r="V11" s="104"/>
      <c r="W11" s="104"/>
      <c r="X11" s="105"/>
    </row>
    <row r="12" spans="1:24" ht="13.5" customHeight="1">
      <c r="A12" s="137" t="s">
        <v>33</v>
      </c>
      <c r="B12" s="138"/>
      <c r="C12" s="138"/>
      <c r="D12" s="138"/>
      <c r="E12" s="137" t="s">
        <v>96</v>
      </c>
      <c r="F12" s="138"/>
      <c r="G12" s="138"/>
      <c r="H12" s="138"/>
      <c r="I12" s="137" t="s">
        <v>247</v>
      </c>
      <c r="J12" s="138"/>
      <c r="K12" s="138"/>
      <c r="L12" s="138"/>
      <c r="M12" s="137" t="s">
        <v>98</v>
      </c>
      <c r="N12" s="138"/>
      <c r="O12" s="138"/>
      <c r="P12" s="138"/>
      <c r="Q12" s="137" t="s">
        <v>165</v>
      </c>
      <c r="R12" s="138"/>
      <c r="S12" s="138"/>
      <c r="T12" s="138"/>
      <c r="U12" s="106"/>
      <c r="V12" s="104"/>
      <c r="W12" s="104"/>
      <c r="X12" s="105"/>
    </row>
    <row r="13" spans="1:24" ht="13.5" customHeight="1">
      <c r="A13" s="140" t="s">
        <v>201</v>
      </c>
      <c r="B13" s="141"/>
      <c r="C13" s="141"/>
      <c r="D13" s="141"/>
      <c r="E13" s="140" t="s">
        <v>203</v>
      </c>
      <c r="F13" s="141"/>
      <c r="G13" s="141"/>
      <c r="H13" s="142"/>
      <c r="I13" s="140" t="s">
        <v>236</v>
      </c>
      <c r="J13" s="141"/>
      <c r="K13" s="141"/>
      <c r="L13" s="141"/>
      <c r="M13" s="140" t="s">
        <v>207</v>
      </c>
      <c r="N13" s="141"/>
      <c r="O13" s="141"/>
      <c r="P13" s="141"/>
      <c r="Q13" s="140" t="s">
        <v>209</v>
      </c>
      <c r="R13" s="141"/>
      <c r="S13" s="141"/>
      <c r="T13" s="141"/>
      <c r="U13" s="106"/>
      <c r="V13" s="104"/>
      <c r="W13" s="104"/>
      <c r="X13" s="105"/>
    </row>
    <row r="14" spans="1:24" ht="13.5" customHeight="1">
      <c r="A14" s="140" t="s">
        <v>508</v>
      </c>
      <c r="B14" s="141"/>
      <c r="C14" s="141"/>
      <c r="D14" s="142"/>
      <c r="E14" s="140" t="s">
        <v>204</v>
      </c>
      <c r="F14" s="141"/>
      <c r="G14" s="141"/>
      <c r="H14" s="142"/>
      <c r="I14" s="140" t="s">
        <v>206</v>
      </c>
      <c r="J14" s="141"/>
      <c r="K14" s="141"/>
      <c r="L14" s="141"/>
      <c r="M14" s="140" t="s">
        <v>208</v>
      </c>
      <c r="N14" s="141"/>
      <c r="O14" s="141"/>
      <c r="P14" s="142"/>
      <c r="Q14" s="140" t="s">
        <v>238</v>
      </c>
      <c r="R14" s="141"/>
      <c r="S14" s="141"/>
      <c r="T14" s="142"/>
      <c r="U14" s="151" t="s">
        <v>28</v>
      </c>
      <c r="V14" s="152"/>
      <c r="W14" s="152"/>
      <c r="X14" s="153"/>
    </row>
    <row r="15" spans="1:24" ht="13.5" customHeight="1">
      <c r="A15" s="140" t="s">
        <v>202</v>
      </c>
      <c r="B15" s="141"/>
      <c r="C15" s="141"/>
      <c r="D15" s="142"/>
      <c r="E15" s="140" t="s">
        <v>205</v>
      </c>
      <c r="F15" s="141"/>
      <c r="G15" s="141"/>
      <c r="H15" s="142"/>
      <c r="I15" s="140" t="s">
        <v>499</v>
      </c>
      <c r="J15" s="141"/>
      <c r="K15" s="141"/>
      <c r="L15" s="142"/>
      <c r="M15" s="140" t="s">
        <v>237</v>
      </c>
      <c r="N15" s="141"/>
      <c r="O15" s="141"/>
      <c r="P15" s="142"/>
      <c r="Q15" s="140" t="s">
        <v>210</v>
      </c>
      <c r="R15" s="141"/>
      <c r="S15" s="141"/>
      <c r="T15" s="141"/>
      <c r="U15" s="106"/>
      <c r="V15" s="104"/>
      <c r="W15" s="104"/>
      <c r="X15" s="105"/>
    </row>
    <row r="16" spans="1:24" ht="13.5" customHeight="1">
      <c r="A16" s="140" t="s">
        <v>180</v>
      </c>
      <c r="B16" s="161"/>
      <c r="C16" s="161"/>
      <c r="D16" s="142"/>
      <c r="E16" s="148" t="s">
        <v>262</v>
      </c>
      <c r="F16" s="149"/>
      <c r="G16" s="149"/>
      <c r="H16" s="150"/>
      <c r="I16" s="140" t="s">
        <v>180</v>
      </c>
      <c r="J16" s="161"/>
      <c r="K16" s="161"/>
      <c r="L16" s="142"/>
      <c r="M16" s="148" t="s">
        <v>70</v>
      </c>
      <c r="N16" s="149"/>
      <c r="O16" s="149"/>
      <c r="P16" s="150"/>
      <c r="Q16" s="148" t="s">
        <v>180</v>
      </c>
      <c r="R16" s="149"/>
      <c r="S16" s="149"/>
      <c r="T16" s="150"/>
      <c r="U16" s="106"/>
      <c r="V16" s="104"/>
      <c r="W16" s="104"/>
      <c r="X16" s="105"/>
    </row>
    <row r="17" spans="1:25" ht="13.5" customHeight="1">
      <c r="A17" s="143" t="s">
        <v>248</v>
      </c>
      <c r="B17" s="144"/>
      <c r="C17" s="144"/>
      <c r="D17" s="145"/>
      <c r="E17" s="143" t="s">
        <v>475</v>
      </c>
      <c r="F17" s="144"/>
      <c r="G17" s="144"/>
      <c r="H17" s="145"/>
      <c r="I17" s="143" t="s">
        <v>174</v>
      </c>
      <c r="J17" s="144"/>
      <c r="K17" s="144"/>
      <c r="L17" s="145"/>
      <c r="M17" s="143" t="s">
        <v>246</v>
      </c>
      <c r="N17" s="144"/>
      <c r="O17" s="144"/>
      <c r="P17" s="145"/>
      <c r="Q17" s="143" t="s">
        <v>178</v>
      </c>
      <c r="R17" s="144"/>
      <c r="S17" s="144"/>
      <c r="T17" s="144"/>
      <c r="U17" s="106"/>
      <c r="V17" s="104"/>
      <c r="W17" s="104"/>
      <c r="X17" s="105"/>
    </row>
    <row r="18" spans="1:25" ht="15.6" customHeight="1">
      <c r="A18" s="107" t="s">
        <v>103</v>
      </c>
      <c r="B18" s="108">
        <f>第2週明細!V11</f>
        <v>849.6</v>
      </c>
      <c r="C18" s="108" t="s">
        <v>104</v>
      </c>
      <c r="D18" s="109">
        <f>第2週明細!V7</f>
        <v>30</v>
      </c>
      <c r="E18" s="107" t="s">
        <v>103</v>
      </c>
      <c r="F18" s="108">
        <f>第2週明細!V19</f>
        <v>763.2</v>
      </c>
      <c r="G18" s="108" t="s">
        <v>104</v>
      </c>
      <c r="H18" s="109">
        <f>第2週明細!V15</f>
        <v>26</v>
      </c>
      <c r="I18" s="107" t="s">
        <v>103</v>
      </c>
      <c r="J18" s="108">
        <f>第2週明細!V27</f>
        <v>798.2</v>
      </c>
      <c r="K18" s="108" t="s">
        <v>104</v>
      </c>
      <c r="L18" s="109">
        <f>第2週明細!V23</f>
        <v>23</v>
      </c>
      <c r="M18" s="107" t="s">
        <v>103</v>
      </c>
      <c r="N18" s="108">
        <f>第2週明細!V35</f>
        <v>783.9</v>
      </c>
      <c r="O18" s="108" t="s">
        <v>104</v>
      </c>
      <c r="P18" s="109">
        <f>第2週明細!V31</f>
        <v>27.5</v>
      </c>
      <c r="Q18" s="107" t="s">
        <v>103</v>
      </c>
      <c r="R18" s="108">
        <f>第2週明細!V43</f>
        <v>815.3</v>
      </c>
      <c r="S18" s="108" t="s">
        <v>104</v>
      </c>
      <c r="T18" s="109">
        <f>第2週明細!V39</f>
        <v>24.5</v>
      </c>
      <c r="U18" s="106"/>
      <c r="V18" s="104"/>
      <c r="W18" s="104"/>
      <c r="X18" s="105"/>
    </row>
    <row r="19" spans="1:25" ht="15.6" customHeight="1" thickBot="1">
      <c r="A19" s="110" t="s">
        <v>105</v>
      </c>
      <c r="B19" s="111">
        <f>第2週明細!V5</f>
        <v>107.5</v>
      </c>
      <c r="C19" s="111" t="s">
        <v>106</v>
      </c>
      <c r="D19" s="112">
        <f>第2週明細!V9</f>
        <v>37.4</v>
      </c>
      <c r="E19" s="110" t="s">
        <v>105</v>
      </c>
      <c r="F19" s="111">
        <f>第2週明細!V13</f>
        <v>102.5</v>
      </c>
      <c r="G19" s="111" t="s">
        <v>106</v>
      </c>
      <c r="H19" s="112">
        <f>第2週明細!V17</f>
        <v>29.8</v>
      </c>
      <c r="I19" s="110" t="s">
        <v>105</v>
      </c>
      <c r="J19" s="111">
        <f>第2週明細!V21</f>
        <v>118</v>
      </c>
      <c r="K19" s="111" t="s">
        <v>106</v>
      </c>
      <c r="L19" s="112">
        <f>第2週明細!V25</f>
        <v>29.800000000000004</v>
      </c>
      <c r="M19" s="110" t="s">
        <v>105</v>
      </c>
      <c r="N19" s="111">
        <f>第2週明細!V29</f>
        <v>100.5</v>
      </c>
      <c r="O19" s="111" t="s">
        <v>106</v>
      </c>
      <c r="P19" s="112">
        <f>第2週明細!V33</f>
        <v>33.6</v>
      </c>
      <c r="Q19" s="110" t="s">
        <v>105</v>
      </c>
      <c r="R19" s="111">
        <f>第2週明細!V37</f>
        <v>117</v>
      </c>
      <c r="S19" s="111" t="s">
        <v>106</v>
      </c>
      <c r="T19" s="112">
        <f>第2週明細!V41</f>
        <v>31.7</v>
      </c>
      <c r="U19" s="106"/>
      <c r="V19" s="104"/>
      <c r="W19" s="104"/>
      <c r="X19" s="105"/>
    </row>
    <row r="20" spans="1:25" ht="13.5" customHeight="1">
      <c r="A20" s="134" t="s">
        <v>161</v>
      </c>
      <c r="B20" s="135"/>
      <c r="C20" s="135"/>
      <c r="D20" s="136"/>
      <c r="E20" s="134" t="s">
        <v>162</v>
      </c>
      <c r="F20" s="135"/>
      <c r="G20" s="135"/>
      <c r="H20" s="136"/>
      <c r="I20" s="134" t="s">
        <v>163</v>
      </c>
      <c r="J20" s="135"/>
      <c r="K20" s="135"/>
      <c r="L20" s="135"/>
      <c r="M20" s="134" t="s">
        <v>194</v>
      </c>
      <c r="N20" s="135"/>
      <c r="O20" s="135"/>
      <c r="P20" s="136"/>
      <c r="Q20" s="134" t="s">
        <v>164</v>
      </c>
      <c r="R20" s="135"/>
      <c r="S20" s="135"/>
      <c r="T20" s="136"/>
      <c r="U20" s="151" t="s">
        <v>100</v>
      </c>
      <c r="V20" s="152"/>
      <c r="W20" s="152"/>
      <c r="X20" s="153"/>
    </row>
    <row r="21" spans="1:25" ht="13.5" customHeight="1">
      <c r="A21" s="137" t="s">
        <v>33</v>
      </c>
      <c r="B21" s="138"/>
      <c r="C21" s="138"/>
      <c r="D21" s="138"/>
      <c r="E21" s="137" t="s">
        <v>99</v>
      </c>
      <c r="F21" s="138"/>
      <c r="G21" s="138"/>
      <c r="H21" s="138"/>
      <c r="I21" s="137" t="s">
        <v>217</v>
      </c>
      <c r="J21" s="138"/>
      <c r="K21" s="138"/>
      <c r="L21" s="138"/>
      <c r="M21" s="137" t="s">
        <v>94</v>
      </c>
      <c r="N21" s="138"/>
      <c r="O21" s="138"/>
      <c r="P21" s="138"/>
      <c r="Q21" s="137" t="s">
        <v>165</v>
      </c>
      <c r="R21" s="138"/>
      <c r="S21" s="138"/>
      <c r="T21" s="138"/>
      <c r="U21" s="106"/>
      <c r="V21" s="104"/>
      <c r="W21" s="104"/>
      <c r="X21" s="105"/>
    </row>
    <row r="22" spans="1:25" ht="13.5" customHeight="1">
      <c r="A22" s="140" t="s">
        <v>211</v>
      </c>
      <c r="B22" s="141"/>
      <c r="C22" s="141"/>
      <c r="D22" s="142"/>
      <c r="E22" s="140" t="s">
        <v>214</v>
      </c>
      <c r="F22" s="141"/>
      <c r="G22" s="141"/>
      <c r="H22" s="142"/>
      <c r="I22" s="140" t="s">
        <v>218</v>
      </c>
      <c r="J22" s="141"/>
      <c r="K22" s="141"/>
      <c r="L22" s="142"/>
      <c r="M22" s="140" t="s">
        <v>219</v>
      </c>
      <c r="N22" s="141"/>
      <c r="O22" s="141"/>
      <c r="P22" s="141"/>
      <c r="Q22" s="140" t="s">
        <v>478</v>
      </c>
      <c r="R22" s="141"/>
      <c r="S22" s="141"/>
      <c r="T22" s="142"/>
      <c r="U22" s="106"/>
      <c r="V22" s="104"/>
      <c r="W22" s="104"/>
      <c r="X22" s="105"/>
    </row>
    <row r="23" spans="1:25" ht="13.5" customHeight="1">
      <c r="A23" s="140" t="s">
        <v>212</v>
      </c>
      <c r="B23" s="141"/>
      <c r="C23" s="141"/>
      <c r="D23" s="142"/>
      <c r="E23" s="140" t="s">
        <v>215</v>
      </c>
      <c r="F23" s="141"/>
      <c r="G23" s="141"/>
      <c r="H23" s="142"/>
      <c r="I23" s="140" t="s">
        <v>216</v>
      </c>
      <c r="J23" s="141"/>
      <c r="K23" s="141"/>
      <c r="L23" s="142"/>
      <c r="M23" s="140" t="s">
        <v>245</v>
      </c>
      <c r="N23" s="141"/>
      <c r="O23" s="141"/>
      <c r="P23" s="141"/>
      <c r="Q23" s="140" t="s">
        <v>220</v>
      </c>
      <c r="R23" s="141"/>
      <c r="S23" s="141"/>
      <c r="T23" s="142"/>
      <c r="U23" s="106"/>
      <c r="V23" s="104"/>
      <c r="W23" s="104"/>
      <c r="X23" s="105"/>
    </row>
    <row r="24" spans="1:25" ht="13.5" customHeight="1">
      <c r="A24" s="140" t="s">
        <v>242</v>
      </c>
      <c r="B24" s="141"/>
      <c r="C24" s="141"/>
      <c r="D24" s="142"/>
      <c r="E24" s="140" t="s">
        <v>244</v>
      </c>
      <c r="F24" s="141"/>
      <c r="G24" s="141"/>
      <c r="H24" s="142"/>
      <c r="I24" s="140" t="s">
        <v>481</v>
      </c>
      <c r="J24" s="141"/>
      <c r="K24" s="141"/>
      <c r="L24" s="141"/>
      <c r="M24" s="140" t="s">
        <v>198</v>
      </c>
      <c r="N24" s="141"/>
      <c r="O24" s="141"/>
      <c r="P24" s="142"/>
      <c r="Q24" s="140" t="s">
        <v>221</v>
      </c>
      <c r="R24" s="141"/>
      <c r="S24" s="141"/>
      <c r="T24" s="141"/>
      <c r="U24" s="106"/>
      <c r="V24" s="104"/>
      <c r="W24" s="104"/>
      <c r="X24" s="105"/>
    </row>
    <row r="25" spans="1:25" ht="13.5" customHeight="1">
      <c r="A25" s="148" t="s">
        <v>180</v>
      </c>
      <c r="B25" s="149"/>
      <c r="C25" s="149"/>
      <c r="D25" s="150"/>
      <c r="E25" s="148" t="s">
        <v>180</v>
      </c>
      <c r="F25" s="149"/>
      <c r="G25" s="149"/>
      <c r="H25" s="150"/>
      <c r="I25" s="148" t="s">
        <v>180</v>
      </c>
      <c r="J25" s="149"/>
      <c r="K25" s="149"/>
      <c r="L25" s="150"/>
      <c r="M25" s="148" t="s">
        <v>180</v>
      </c>
      <c r="N25" s="149"/>
      <c r="O25" s="149"/>
      <c r="P25" s="150"/>
      <c r="Q25" s="148" t="s">
        <v>262</v>
      </c>
      <c r="R25" s="149"/>
      <c r="S25" s="149"/>
      <c r="T25" s="150"/>
      <c r="U25" s="106"/>
      <c r="V25" s="104"/>
      <c r="W25" s="104"/>
      <c r="X25" s="105"/>
    </row>
    <row r="26" spans="1:25" ht="13.5" customHeight="1">
      <c r="A26" s="143" t="s">
        <v>213</v>
      </c>
      <c r="B26" s="144"/>
      <c r="C26" s="144"/>
      <c r="D26" s="145"/>
      <c r="E26" s="143" t="s">
        <v>483</v>
      </c>
      <c r="F26" s="144"/>
      <c r="G26" s="144"/>
      <c r="H26" s="145"/>
      <c r="I26" s="143" t="s">
        <v>177</v>
      </c>
      <c r="J26" s="144"/>
      <c r="K26" s="144"/>
      <c r="L26" s="144"/>
      <c r="M26" s="143" t="s">
        <v>182</v>
      </c>
      <c r="N26" s="144"/>
      <c r="O26" s="144"/>
      <c r="P26" s="145"/>
      <c r="Q26" s="143" t="s">
        <v>183</v>
      </c>
      <c r="R26" s="144"/>
      <c r="S26" s="144"/>
      <c r="T26" s="145"/>
      <c r="U26" s="151" t="s">
        <v>101</v>
      </c>
      <c r="V26" s="152"/>
      <c r="W26" s="152"/>
      <c r="X26" s="153"/>
    </row>
    <row r="27" spans="1:25" ht="15.6" customHeight="1">
      <c r="A27" s="107" t="s">
        <v>15</v>
      </c>
      <c r="B27" s="108">
        <f>第3週明細!V11</f>
        <v>776.1</v>
      </c>
      <c r="C27" s="108" t="s">
        <v>13</v>
      </c>
      <c r="D27" s="113">
        <f>第3週明細!V7</f>
        <v>26.5</v>
      </c>
      <c r="E27" s="107" t="s">
        <v>15</v>
      </c>
      <c r="F27" s="108">
        <f>第3週明細!V19</f>
        <v>769.3</v>
      </c>
      <c r="G27" s="108" t="s">
        <v>13</v>
      </c>
      <c r="H27" s="113">
        <f>第3週明細!V15</f>
        <v>28.5</v>
      </c>
      <c r="I27" s="107" t="s">
        <v>15</v>
      </c>
      <c r="J27" s="108">
        <f>第3週明細!V27</f>
        <v>826.3</v>
      </c>
      <c r="K27" s="108" t="s">
        <v>13</v>
      </c>
      <c r="L27" s="113">
        <f>第3週明細!V23</f>
        <v>25.5</v>
      </c>
      <c r="M27" s="107" t="s">
        <v>15</v>
      </c>
      <c r="N27" s="108">
        <f>第3週明細!V35</f>
        <v>804.1</v>
      </c>
      <c r="O27" s="108" t="s">
        <v>13</v>
      </c>
      <c r="P27" s="113">
        <f>第3週明細!V31</f>
        <v>24.5</v>
      </c>
      <c r="Q27" s="107" t="s">
        <v>15</v>
      </c>
      <c r="R27" s="108">
        <f>第3週明細!V43</f>
        <v>863</v>
      </c>
      <c r="S27" s="108" t="s">
        <v>13</v>
      </c>
      <c r="T27" s="113">
        <f>第3週明細!V39</f>
        <v>27</v>
      </c>
      <c r="U27" s="106"/>
      <c r="V27" s="104"/>
      <c r="W27" s="104"/>
      <c r="X27" s="105"/>
    </row>
    <row r="28" spans="1:25" ht="15.6" customHeight="1" thickBot="1">
      <c r="A28" s="110" t="s">
        <v>14</v>
      </c>
      <c r="B28" s="111">
        <f>第3週明細!V5</f>
        <v>102.5</v>
      </c>
      <c r="C28" s="111" t="s">
        <v>12</v>
      </c>
      <c r="D28" s="114">
        <f>第3週明細!V9</f>
        <v>31.900000000000002</v>
      </c>
      <c r="E28" s="110" t="s">
        <v>14</v>
      </c>
      <c r="F28" s="111">
        <f>第3週明細!V13</f>
        <v>94</v>
      </c>
      <c r="G28" s="111" t="s">
        <v>12</v>
      </c>
      <c r="H28" s="114">
        <f>第3週明細!V17</f>
        <v>34.200000000000003</v>
      </c>
      <c r="I28" s="110" t="s">
        <v>14</v>
      </c>
      <c r="J28" s="111">
        <f>第3週明細!V21</f>
        <v>118</v>
      </c>
      <c r="K28" s="111" t="s">
        <v>12</v>
      </c>
      <c r="L28" s="114">
        <f>第3週明細!V25</f>
        <v>31.2</v>
      </c>
      <c r="M28" s="110" t="s">
        <v>14</v>
      </c>
      <c r="N28" s="111">
        <f>第3週明細!V29</f>
        <v>114.5</v>
      </c>
      <c r="O28" s="111" t="s">
        <v>12</v>
      </c>
      <c r="P28" s="114">
        <f>第3週明細!V33</f>
        <v>31.4</v>
      </c>
      <c r="Q28" s="110" t="s">
        <v>14</v>
      </c>
      <c r="R28" s="111">
        <f>第3週明細!V37</f>
        <v>119.5</v>
      </c>
      <c r="S28" s="111" t="s">
        <v>12</v>
      </c>
      <c r="T28" s="114">
        <f>第3週明細!V41</f>
        <v>35.5</v>
      </c>
      <c r="U28" s="106"/>
      <c r="V28" s="104"/>
      <c r="W28" s="104"/>
      <c r="X28" s="105"/>
      <c r="Y28" s="104"/>
    </row>
    <row r="29" spans="1:25" ht="13.5" customHeight="1">
      <c r="A29" s="134" t="s">
        <v>167</v>
      </c>
      <c r="B29" s="135"/>
      <c r="C29" s="135"/>
      <c r="D29" s="136"/>
      <c r="E29" s="134" t="s">
        <v>168</v>
      </c>
      <c r="F29" s="135"/>
      <c r="G29" s="135"/>
      <c r="H29" s="136"/>
      <c r="I29" s="134" t="s">
        <v>169</v>
      </c>
      <c r="J29" s="135"/>
      <c r="K29" s="135"/>
      <c r="L29" s="136"/>
      <c r="M29" s="134" t="s">
        <v>195</v>
      </c>
      <c r="N29" s="135"/>
      <c r="O29" s="135"/>
      <c r="P29" s="136"/>
      <c r="Q29" s="134" t="s">
        <v>170</v>
      </c>
      <c r="R29" s="135"/>
      <c r="S29" s="135"/>
      <c r="T29" s="135"/>
      <c r="U29" s="106"/>
      <c r="V29" s="104"/>
      <c r="W29" s="104"/>
      <c r="X29" s="105"/>
    </row>
    <row r="30" spans="1:25" ht="13.5" customHeight="1">
      <c r="A30" s="137" t="s">
        <v>33</v>
      </c>
      <c r="B30" s="138"/>
      <c r="C30" s="138"/>
      <c r="D30" s="138"/>
      <c r="E30" s="137" t="s">
        <v>97</v>
      </c>
      <c r="F30" s="138"/>
      <c r="G30" s="138"/>
      <c r="H30" s="138"/>
      <c r="I30" s="137" t="s">
        <v>179</v>
      </c>
      <c r="J30" s="138"/>
      <c r="K30" s="138"/>
      <c r="L30" s="138"/>
      <c r="M30" s="137" t="s">
        <v>96</v>
      </c>
      <c r="N30" s="138"/>
      <c r="O30" s="138"/>
      <c r="P30" s="139"/>
      <c r="Q30" s="137" t="s">
        <v>165</v>
      </c>
      <c r="R30" s="138"/>
      <c r="S30" s="138"/>
      <c r="T30" s="138"/>
      <c r="U30" s="106"/>
      <c r="V30" s="104"/>
      <c r="W30" s="104"/>
      <c r="X30" s="105"/>
    </row>
    <row r="31" spans="1:25" ht="13.5" customHeight="1">
      <c r="A31" s="140" t="s">
        <v>222</v>
      </c>
      <c r="B31" s="141"/>
      <c r="C31" s="141"/>
      <c r="D31" s="142"/>
      <c r="E31" s="140" t="s">
        <v>225</v>
      </c>
      <c r="F31" s="141"/>
      <c r="G31" s="141"/>
      <c r="H31" s="142"/>
      <c r="I31" s="140" t="s">
        <v>507</v>
      </c>
      <c r="J31" s="141"/>
      <c r="K31" s="141"/>
      <c r="L31" s="142"/>
      <c r="M31" s="140" t="s">
        <v>259</v>
      </c>
      <c r="N31" s="141"/>
      <c r="O31" s="141"/>
      <c r="P31" s="142"/>
      <c r="Q31" s="140" t="s">
        <v>230</v>
      </c>
      <c r="R31" s="141"/>
      <c r="S31" s="141"/>
      <c r="T31" s="141"/>
      <c r="U31" s="106"/>
      <c r="V31" s="104"/>
      <c r="W31" s="104"/>
      <c r="X31" s="105"/>
    </row>
    <row r="32" spans="1:25" ht="13.5" customHeight="1">
      <c r="A32" s="140" t="s">
        <v>223</v>
      </c>
      <c r="B32" s="141"/>
      <c r="C32" s="141"/>
      <c r="D32" s="142"/>
      <c r="E32" s="140" t="s">
        <v>240</v>
      </c>
      <c r="F32" s="141"/>
      <c r="G32" s="141"/>
      <c r="H32" s="141"/>
      <c r="I32" s="140" t="s">
        <v>226</v>
      </c>
      <c r="J32" s="141"/>
      <c r="K32" s="141"/>
      <c r="L32" s="141"/>
      <c r="M32" s="140" t="s">
        <v>228</v>
      </c>
      <c r="N32" s="141"/>
      <c r="O32" s="141"/>
      <c r="P32" s="142"/>
      <c r="Q32" s="140" t="s">
        <v>231</v>
      </c>
      <c r="R32" s="141"/>
      <c r="S32" s="141"/>
      <c r="T32" s="141"/>
      <c r="U32" s="151" t="s">
        <v>102</v>
      </c>
      <c r="V32" s="152"/>
      <c r="W32" s="152"/>
      <c r="X32" s="153"/>
    </row>
    <row r="33" spans="1:24" ht="13.5" customHeight="1">
      <c r="A33" s="140" t="s">
        <v>224</v>
      </c>
      <c r="B33" s="141"/>
      <c r="C33" s="141"/>
      <c r="D33" s="142"/>
      <c r="E33" s="140" t="s">
        <v>239</v>
      </c>
      <c r="F33" s="141"/>
      <c r="G33" s="141"/>
      <c r="H33" s="142"/>
      <c r="I33" s="140" t="s">
        <v>227</v>
      </c>
      <c r="J33" s="141"/>
      <c r="K33" s="141"/>
      <c r="L33" s="142"/>
      <c r="M33" s="140" t="s">
        <v>229</v>
      </c>
      <c r="N33" s="141"/>
      <c r="O33" s="141"/>
      <c r="P33" s="142"/>
      <c r="Q33" s="140" t="s">
        <v>232</v>
      </c>
      <c r="R33" s="141"/>
      <c r="S33" s="141"/>
      <c r="T33" s="141"/>
      <c r="U33" s="106"/>
      <c r="V33" s="104"/>
      <c r="W33" s="104"/>
      <c r="X33" s="105"/>
    </row>
    <row r="34" spans="1:24" ht="13.5" customHeight="1">
      <c r="A34" s="148" t="s">
        <v>180</v>
      </c>
      <c r="B34" s="149"/>
      <c r="C34" s="149"/>
      <c r="D34" s="150"/>
      <c r="E34" s="148" t="s">
        <v>262</v>
      </c>
      <c r="F34" s="149"/>
      <c r="G34" s="149"/>
      <c r="H34" s="150"/>
      <c r="I34" s="148" t="s">
        <v>180</v>
      </c>
      <c r="J34" s="149"/>
      <c r="K34" s="149"/>
      <c r="L34" s="150"/>
      <c r="M34" s="148" t="s">
        <v>70</v>
      </c>
      <c r="N34" s="149"/>
      <c r="O34" s="149"/>
      <c r="P34" s="150"/>
      <c r="Q34" s="148" t="s">
        <v>180</v>
      </c>
      <c r="R34" s="149"/>
      <c r="S34" s="149"/>
      <c r="T34" s="150"/>
      <c r="U34" s="106"/>
      <c r="V34" s="104"/>
      <c r="W34" s="104"/>
      <c r="X34" s="105"/>
    </row>
    <row r="35" spans="1:24" ht="13.5" customHeight="1">
      <c r="A35" s="143" t="s">
        <v>260</v>
      </c>
      <c r="B35" s="144"/>
      <c r="C35" s="144"/>
      <c r="D35" s="145"/>
      <c r="E35" s="143" t="s">
        <v>261</v>
      </c>
      <c r="F35" s="144"/>
      <c r="G35" s="144"/>
      <c r="H35" s="145"/>
      <c r="I35" s="143" t="s">
        <v>184</v>
      </c>
      <c r="J35" s="144"/>
      <c r="K35" s="144"/>
      <c r="L35" s="145"/>
      <c r="M35" s="143" t="s">
        <v>185</v>
      </c>
      <c r="N35" s="144"/>
      <c r="O35" s="144"/>
      <c r="P35" s="145"/>
      <c r="Q35" s="143" t="s">
        <v>173</v>
      </c>
      <c r="R35" s="144"/>
      <c r="S35" s="144"/>
      <c r="T35" s="145"/>
      <c r="U35" s="115"/>
      <c r="V35" s="116"/>
      <c r="W35" s="116"/>
      <c r="X35" s="117"/>
    </row>
    <row r="36" spans="1:24" ht="15.6" customHeight="1">
      <c r="A36" s="107" t="s">
        <v>15</v>
      </c>
      <c r="B36" s="108">
        <f>第4週明細!V11</f>
        <v>783.8</v>
      </c>
      <c r="C36" s="108" t="s">
        <v>13</v>
      </c>
      <c r="D36" s="113">
        <f>第4週明細!V7</f>
        <v>25</v>
      </c>
      <c r="E36" s="107" t="s">
        <v>15</v>
      </c>
      <c r="F36" s="108">
        <f>第4週明細!V19</f>
        <v>792.9</v>
      </c>
      <c r="G36" s="108" t="s">
        <v>13</v>
      </c>
      <c r="H36" s="113">
        <f>第4週明細!V15</f>
        <v>24.5</v>
      </c>
      <c r="I36" s="107" t="s">
        <v>15</v>
      </c>
      <c r="J36" s="108">
        <f>第4週明細!V27</f>
        <v>838.7</v>
      </c>
      <c r="K36" s="108" t="s">
        <v>13</v>
      </c>
      <c r="L36" s="113">
        <f>第4週明細!V23</f>
        <v>29.5</v>
      </c>
      <c r="M36" s="107" t="s">
        <v>15</v>
      </c>
      <c r="N36" s="108">
        <f>第4週明細!V35</f>
        <v>829.9</v>
      </c>
      <c r="O36" s="108" t="s">
        <v>13</v>
      </c>
      <c r="P36" s="113">
        <f>第4週明細!V31</f>
        <v>27.5</v>
      </c>
      <c r="Q36" s="107" t="s">
        <v>15</v>
      </c>
      <c r="R36" s="108">
        <f>第4週明細!V43</f>
        <v>799.9</v>
      </c>
      <c r="S36" s="108" t="s">
        <v>13</v>
      </c>
      <c r="T36" s="113">
        <f>第4週明細!V39</f>
        <v>27.5</v>
      </c>
      <c r="U36" s="101"/>
      <c r="V36" s="102"/>
      <c r="W36" s="102"/>
      <c r="X36" s="103"/>
    </row>
    <row r="37" spans="1:24" ht="15.6" customHeight="1" thickBot="1">
      <c r="A37" s="110" t="s">
        <v>14</v>
      </c>
      <c r="B37" s="111">
        <f>第4週明細!V5</f>
        <v>108.5</v>
      </c>
      <c r="C37" s="111" t="s">
        <v>12</v>
      </c>
      <c r="D37" s="114">
        <f>第4週明細!V9</f>
        <v>31.2</v>
      </c>
      <c r="E37" s="110" t="s">
        <v>14</v>
      </c>
      <c r="F37" s="111">
        <f>第4週明細!V13</f>
        <v>112</v>
      </c>
      <c r="G37" s="111" t="s">
        <v>12</v>
      </c>
      <c r="H37" s="114">
        <f>第4週明細!V17</f>
        <v>31.1</v>
      </c>
      <c r="I37" s="110" t="s">
        <v>14</v>
      </c>
      <c r="J37" s="111">
        <f>第4週明細!V21</f>
        <v>108</v>
      </c>
      <c r="K37" s="111" t="s">
        <v>12</v>
      </c>
      <c r="L37" s="114">
        <f>第4週明細!V25</f>
        <v>35.300000000000004</v>
      </c>
      <c r="M37" s="110" t="s">
        <v>14</v>
      </c>
      <c r="N37" s="111">
        <f>第4週明細!V29</f>
        <v>112.5</v>
      </c>
      <c r="O37" s="111" t="s">
        <v>12</v>
      </c>
      <c r="P37" s="114">
        <f>第4週明細!V33</f>
        <v>33.1</v>
      </c>
      <c r="Q37" s="110" t="s">
        <v>14</v>
      </c>
      <c r="R37" s="111">
        <f>第4週明細!V37</f>
        <v>104</v>
      </c>
      <c r="S37" s="111" t="s">
        <v>12</v>
      </c>
      <c r="T37" s="114">
        <f>第4週明細!V41</f>
        <v>34.1</v>
      </c>
      <c r="U37" s="119"/>
      <c r="V37" s="120"/>
      <c r="W37" s="120"/>
      <c r="X37" s="121"/>
    </row>
    <row r="38" spans="1:24" ht="13.5" customHeight="1">
      <c r="A38" s="134" t="s">
        <v>166</v>
      </c>
      <c r="B38" s="135"/>
      <c r="C38" s="135"/>
      <c r="D38" s="136"/>
    </row>
    <row r="39" spans="1:24" ht="13.5" customHeight="1">
      <c r="A39" s="137" t="s">
        <v>165</v>
      </c>
      <c r="B39" s="138"/>
      <c r="C39" s="138"/>
      <c r="D39" s="139"/>
    </row>
    <row r="40" spans="1:24" ht="13.5" customHeight="1">
      <c r="A40" s="140" t="s">
        <v>233</v>
      </c>
      <c r="B40" s="141"/>
      <c r="C40" s="141"/>
      <c r="D40" s="142"/>
    </row>
    <row r="41" spans="1:24" ht="13.5" customHeight="1">
      <c r="A41" s="140" t="s">
        <v>234</v>
      </c>
      <c r="B41" s="141"/>
      <c r="C41" s="141"/>
      <c r="D41" s="142"/>
    </row>
    <row r="42" spans="1:24" ht="13.5" customHeight="1">
      <c r="A42" s="140" t="s">
        <v>243</v>
      </c>
      <c r="B42" s="141"/>
      <c r="C42" s="141"/>
      <c r="D42" s="142"/>
    </row>
    <row r="43" spans="1:24" ht="13.5" customHeight="1">
      <c r="A43" s="140" t="s">
        <v>34</v>
      </c>
      <c r="B43" s="141"/>
      <c r="C43" s="141"/>
      <c r="D43" s="142"/>
    </row>
    <row r="44" spans="1:24" ht="13.5" customHeight="1">
      <c r="A44" s="143" t="s">
        <v>175</v>
      </c>
      <c r="B44" s="144"/>
      <c r="C44" s="144"/>
      <c r="D44" s="145"/>
    </row>
    <row r="45" spans="1:24" ht="13.5" customHeight="1">
      <c r="A45" s="107" t="s">
        <v>15</v>
      </c>
      <c r="B45" s="108">
        <f>第5週明細!V11</f>
        <v>787</v>
      </c>
      <c r="C45" s="108" t="s">
        <v>13</v>
      </c>
      <c r="D45" s="109">
        <f>第5週明細!V7</f>
        <v>23</v>
      </c>
    </row>
    <row r="46" spans="1:24" ht="13.5" customHeight="1" thickBot="1">
      <c r="A46" s="110" t="s">
        <v>14</v>
      </c>
      <c r="B46" s="111">
        <f>第5週明細!V5</f>
        <v>115.5</v>
      </c>
      <c r="C46" s="111" t="s">
        <v>12</v>
      </c>
      <c r="D46" s="112">
        <f>第5週明細!V9</f>
        <v>29.5</v>
      </c>
    </row>
  </sheetData>
  <mergeCells count="154">
    <mergeCell ref="M11:P11"/>
    <mergeCell ref="Q11:T11"/>
    <mergeCell ref="M14:P14"/>
    <mergeCell ref="Q6:T6"/>
    <mergeCell ref="M29:P29"/>
    <mergeCell ref="Q29:T29"/>
    <mergeCell ref="M30:P30"/>
    <mergeCell ref="Q30:T30"/>
    <mergeCell ref="M31:P31"/>
    <mergeCell ref="Q31:T31"/>
    <mergeCell ref="M32:P32"/>
    <mergeCell ref="Q32:T32"/>
    <mergeCell ref="M23:P23"/>
    <mergeCell ref="Q23:T23"/>
    <mergeCell ref="A32:D32"/>
    <mergeCell ref="E33:H33"/>
    <mergeCell ref="I33:L33"/>
    <mergeCell ref="A34:D34"/>
    <mergeCell ref="E34:H34"/>
    <mergeCell ref="I34:L34"/>
    <mergeCell ref="A33:D33"/>
    <mergeCell ref="I32:L32"/>
    <mergeCell ref="A29:D29"/>
    <mergeCell ref="E29:H29"/>
    <mergeCell ref="I29:L29"/>
    <mergeCell ref="A30:D30"/>
    <mergeCell ref="E30:H30"/>
    <mergeCell ref="I30:L30"/>
    <mergeCell ref="A31:D31"/>
    <mergeCell ref="E31:H31"/>
    <mergeCell ref="I31:L31"/>
    <mergeCell ref="E32:H32"/>
    <mergeCell ref="M24:P24"/>
    <mergeCell ref="Q24:T24"/>
    <mergeCell ref="A35:D35"/>
    <mergeCell ref="E35:H35"/>
    <mergeCell ref="I35:L35"/>
    <mergeCell ref="M34:P34"/>
    <mergeCell ref="Q34:T34"/>
    <mergeCell ref="M35:P35"/>
    <mergeCell ref="Q35:T35"/>
    <mergeCell ref="M33:P33"/>
    <mergeCell ref="Q33:T33"/>
    <mergeCell ref="E23:H23"/>
    <mergeCell ref="I23:L23"/>
    <mergeCell ref="A20:D20"/>
    <mergeCell ref="E20:H20"/>
    <mergeCell ref="I20:L20"/>
    <mergeCell ref="A21:D21"/>
    <mergeCell ref="E21:H21"/>
    <mergeCell ref="I21:L21"/>
    <mergeCell ref="A11:D11"/>
    <mergeCell ref="E11:H11"/>
    <mergeCell ref="I11:L11"/>
    <mergeCell ref="A14:D14"/>
    <mergeCell ref="E14:H14"/>
    <mergeCell ref="I14:L14"/>
    <mergeCell ref="A12:D12"/>
    <mergeCell ref="E2:H2"/>
    <mergeCell ref="I2:L2"/>
    <mergeCell ref="M2:P2"/>
    <mergeCell ref="Q2:T2"/>
    <mergeCell ref="M8:P8"/>
    <mergeCell ref="Q8:T8"/>
    <mergeCell ref="M6:P6"/>
    <mergeCell ref="Q14:T14"/>
    <mergeCell ref="A4:D4"/>
    <mergeCell ref="A5:D5"/>
    <mergeCell ref="M3:P3"/>
    <mergeCell ref="Q3:T3"/>
    <mergeCell ref="E4:H4"/>
    <mergeCell ref="I5:L5"/>
    <mergeCell ref="M4:P4"/>
    <mergeCell ref="Q4:T4"/>
    <mergeCell ref="E5:H5"/>
    <mergeCell ref="Q5:T5"/>
    <mergeCell ref="I4:L4"/>
    <mergeCell ref="M5:P5"/>
    <mergeCell ref="E12:H12"/>
    <mergeCell ref="I12:L12"/>
    <mergeCell ref="M12:P12"/>
    <mergeCell ref="Q12:T12"/>
    <mergeCell ref="E3:H3"/>
    <mergeCell ref="I3:L3"/>
    <mergeCell ref="E6:H6"/>
    <mergeCell ref="M22:P22"/>
    <mergeCell ref="A2:D2"/>
    <mergeCell ref="A17:D17"/>
    <mergeCell ref="E17:H17"/>
    <mergeCell ref="I17:L17"/>
    <mergeCell ref="M17:P17"/>
    <mergeCell ref="A15:D15"/>
    <mergeCell ref="E15:H15"/>
    <mergeCell ref="I15:L15"/>
    <mergeCell ref="M15:P15"/>
    <mergeCell ref="A16:D16"/>
    <mergeCell ref="E16:H16"/>
    <mergeCell ref="I16:L16"/>
    <mergeCell ref="M16:P16"/>
    <mergeCell ref="A3:D3"/>
    <mergeCell ref="E7:H7"/>
    <mergeCell ref="I7:L7"/>
    <mergeCell ref="M7:P7"/>
    <mergeCell ref="E8:H8"/>
    <mergeCell ref="I8:L8"/>
    <mergeCell ref="M21:P21"/>
    <mergeCell ref="A25:D25"/>
    <mergeCell ref="E25:H25"/>
    <mergeCell ref="I25:L25"/>
    <mergeCell ref="M25:P25"/>
    <mergeCell ref="Q25:T25"/>
    <mergeCell ref="A22:D22"/>
    <mergeCell ref="I6:L6"/>
    <mergeCell ref="Q13:T13"/>
    <mergeCell ref="Q17:T17"/>
    <mergeCell ref="Q15:T15"/>
    <mergeCell ref="Q16:T16"/>
    <mergeCell ref="Q7:T7"/>
    <mergeCell ref="Q22:T22"/>
    <mergeCell ref="Q21:T21"/>
    <mergeCell ref="E22:H22"/>
    <mergeCell ref="I22:L22"/>
    <mergeCell ref="A13:D13"/>
    <mergeCell ref="E13:H13"/>
    <mergeCell ref="I13:L13"/>
    <mergeCell ref="M13:P13"/>
    <mergeCell ref="M20:P20"/>
    <mergeCell ref="Q20:T20"/>
    <mergeCell ref="A8:D8"/>
    <mergeCell ref="A23:D23"/>
    <mergeCell ref="A38:D38"/>
    <mergeCell ref="A39:D39"/>
    <mergeCell ref="A40:D40"/>
    <mergeCell ref="A41:D41"/>
    <mergeCell ref="A42:D42"/>
    <mergeCell ref="A43:D43"/>
    <mergeCell ref="A44:D44"/>
    <mergeCell ref="A1:X1"/>
    <mergeCell ref="A6:D6"/>
    <mergeCell ref="A7:D7"/>
    <mergeCell ref="U14:X14"/>
    <mergeCell ref="U20:X20"/>
    <mergeCell ref="U26:X26"/>
    <mergeCell ref="U32:X32"/>
    <mergeCell ref="U2:X2"/>
    <mergeCell ref="U9:X9"/>
    <mergeCell ref="A26:D26"/>
    <mergeCell ref="E26:H26"/>
    <mergeCell ref="I26:L26"/>
    <mergeCell ref="M26:P26"/>
    <mergeCell ref="Q26:T26"/>
    <mergeCell ref="A24:D24"/>
    <mergeCell ref="E24:H24"/>
    <mergeCell ref="I24:L24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zoomScaleNormal="100" workbookViewId="0">
      <selection activeCell="M21" sqref="M21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72" t="s">
        <v>485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Z1" s="3"/>
    </row>
    <row r="2" spans="1:30" s="2" customFormat="1" ht="13.5" customHeight="1" thickBot="1">
      <c r="A2" s="4" t="s">
        <v>35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250</v>
      </c>
      <c r="B3" s="44" t="s">
        <v>0</v>
      </c>
      <c r="C3" s="45" t="s">
        <v>1</v>
      </c>
      <c r="D3" s="46" t="s">
        <v>36</v>
      </c>
      <c r="E3" s="47" t="s">
        <v>37</v>
      </c>
      <c r="F3" s="45" t="s">
        <v>2</v>
      </c>
      <c r="G3" s="45" t="s">
        <v>36</v>
      </c>
      <c r="H3" s="45" t="s">
        <v>37</v>
      </c>
      <c r="I3" s="45" t="s">
        <v>3</v>
      </c>
      <c r="J3" s="45" t="s">
        <v>36</v>
      </c>
      <c r="K3" s="45" t="s">
        <v>37</v>
      </c>
      <c r="L3" s="45" t="s">
        <v>3</v>
      </c>
      <c r="M3" s="45" t="s">
        <v>36</v>
      </c>
      <c r="N3" s="45" t="s">
        <v>37</v>
      </c>
      <c r="O3" s="45" t="s">
        <v>3</v>
      </c>
      <c r="P3" s="45" t="s">
        <v>36</v>
      </c>
      <c r="Q3" s="45" t="s">
        <v>37</v>
      </c>
      <c r="R3" s="46" t="s">
        <v>4</v>
      </c>
      <c r="S3" s="45" t="s">
        <v>36</v>
      </c>
      <c r="T3" s="45" t="s">
        <v>37</v>
      </c>
      <c r="U3" s="45" t="s">
        <v>38</v>
      </c>
      <c r="V3" s="48" t="s">
        <v>5</v>
      </c>
      <c r="W3" s="45" t="s">
        <v>39</v>
      </c>
      <c r="X3" s="49" t="s">
        <v>40</v>
      </c>
      <c r="Y3" s="3"/>
    </row>
    <row r="4" spans="1:30" ht="13.5" customHeight="1">
      <c r="A4" s="22">
        <v>5</v>
      </c>
      <c r="B4" s="170"/>
      <c r="C4" s="65" t="s">
        <v>151</v>
      </c>
      <c r="D4" s="66" t="s">
        <v>50</v>
      </c>
      <c r="E4" s="67"/>
      <c r="F4" s="68" t="s">
        <v>263</v>
      </c>
      <c r="G4" s="68" t="s">
        <v>17</v>
      </c>
      <c r="H4" s="68"/>
      <c r="I4" s="68" t="s">
        <v>490</v>
      </c>
      <c r="J4" s="97" t="s">
        <v>264</v>
      </c>
      <c r="K4" s="68"/>
      <c r="L4" s="68" t="s">
        <v>265</v>
      </c>
      <c r="M4" s="68" t="s">
        <v>266</v>
      </c>
      <c r="N4" s="68"/>
      <c r="O4" s="68" t="s">
        <v>262</v>
      </c>
      <c r="P4" s="68" t="s">
        <v>52</v>
      </c>
      <c r="Q4" s="68"/>
      <c r="R4" s="65" t="s">
        <v>267</v>
      </c>
      <c r="S4" s="65" t="s">
        <v>17</v>
      </c>
      <c r="T4" s="65"/>
      <c r="U4" s="165" t="s">
        <v>41</v>
      </c>
      <c r="V4" s="50" t="s">
        <v>6</v>
      </c>
      <c r="W4" s="51" t="s">
        <v>42</v>
      </c>
      <c r="X4" s="52">
        <v>6</v>
      </c>
      <c r="AA4" s="2" t="s">
        <v>55</v>
      </c>
      <c r="AB4" s="2" t="s">
        <v>56</v>
      </c>
      <c r="AC4" s="2" t="s">
        <v>57</v>
      </c>
      <c r="AD4" s="2" t="s">
        <v>58</v>
      </c>
    </row>
    <row r="5" spans="1:30" ht="13.5" customHeight="1">
      <c r="A5" s="23" t="s">
        <v>7</v>
      </c>
      <c r="B5" s="170"/>
      <c r="C5" s="10" t="s">
        <v>29</v>
      </c>
      <c r="D5" s="11"/>
      <c r="E5" s="61">
        <v>110</v>
      </c>
      <c r="F5" s="10" t="s">
        <v>349</v>
      </c>
      <c r="G5" s="13"/>
      <c r="H5" s="13">
        <v>55</v>
      </c>
      <c r="I5" s="10" t="s">
        <v>491</v>
      </c>
      <c r="J5" s="13"/>
      <c r="K5" s="13">
        <v>30</v>
      </c>
      <c r="L5" s="10" t="s">
        <v>352</v>
      </c>
      <c r="M5" s="13"/>
      <c r="N5" s="13">
        <v>20</v>
      </c>
      <c r="O5" s="10" t="str">
        <f>O4</f>
        <v>淺色蔬菜</v>
      </c>
      <c r="P5" s="10"/>
      <c r="Q5" s="10">
        <v>100</v>
      </c>
      <c r="R5" s="86" t="s">
        <v>133</v>
      </c>
      <c r="S5" s="95" t="s">
        <v>356</v>
      </c>
      <c r="T5" s="13">
        <v>40</v>
      </c>
      <c r="U5" s="166"/>
      <c r="V5" s="53">
        <f>X4*15+X6*5+10</f>
        <v>108</v>
      </c>
      <c r="W5" s="26" t="s">
        <v>43</v>
      </c>
      <c r="X5" s="54">
        <v>2.5</v>
      </c>
      <c r="Y5" s="3" t="s">
        <v>60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3</v>
      </c>
      <c r="B6" s="170"/>
      <c r="C6" s="10"/>
      <c r="D6" s="11"/>
      <c r="E6" s="61"/>
      <c r="F6" s="10" t="s">
        <v>350</v>
      </c>
      <c r="G6" s="13"/>
      <c r="H6" s="13">
        <v>20</v>
      </c>
      <c r="I6" s="10"/>
      <c r="J6" s="13"/>
      <c r="K6" s="13"/>
      <c r="L6" s="10" t="s">
        <v>353</v>
      </c>
      <c r="M6" s="13" t="s">
        <v>356</v>
      </c>
      <c r="N6" s="13">
        <v>30</v>
      </c>
      <c r="O6" s="10"/>
      <c r="P6" s="10"/>
      <c r="Q6" s="10"/>
      <c r="R6" s="10" t="s">
        <v>134</v>
      </c>
      <c r="S6" s="93"/>
      <c r="T6" s="13">
        <v>1</v>
      </c>
      <c r="U6" s="166"/>
      <c r="V6" s="55" t="s">
        <v>8</v>
      </c>
      <c r="W6" s="26" t="s">
        <v>18</v>
      </c>
      <c r="X6" s="54">
        <v>1.6</v>
      </c>
      <c r="Y6" s="14" t="s">
        <v>62</v>
      </c>
      <c r="Z6" s="3">
        <v>2</v>
      </c>
      <c r="AA6" s="15">
        <f>Z6*7</f>
        <v>14</v>
      </c>
      <c r="AB6" s="3">
        <f>Z6*5</f>
        <v>10</v>
      </c>
      <c r="AC6" s="3" t="s">
        <v>45</v>
      </c>
      <c r="AD6" s="16">
        <f>AA6*4+AB6*9</f>
        <v>146</v>
      </c>
    </row>
    <row r="7" spans="1:30" ht="13.5" customHeight="1">
      <c r="A7" s="23" t="s">
        <v>9</v>
      </c>
      <c r="B7" s="170"/>
      <c r="C7" s="10"/>
      <c r="D7" s="11"/>
      <c r="E7" s="61"/>
      <c r="F7" s="10" t="s">
        <v>351</v>
      </c>
      <c r="G7" s="17"/>
      <c r="H7" s="13">
        <v>5</v>
      </c>
      <c r="I7" s="10"/>
      <c r="J7" s="13"/>
      <c r="K7" s="13"/>
      <c r="L7" s="10" t="s">
        <v>354</v>
      </c>
      <c r="M7" s="13"/>
      <c r="N7" s="13">
        <v>5</v>
      </c>
      <c r="O7" s="10"/>
      <c r="P7" s="17"/>
      <c r="Q7" s="10"/>
      <c r="R7" s="10" t="s">
        <v>88</v>
      </c>
      <c r="S7" s="93"/>
      <c r="T7" s="13">
        <v>10</v>
      </c>
      <c r="U7" s="166"/>
      <c r="V7" s="53">
        <f>X5*5+X7*5</f>
        <v>25</v>
      </c>
      <c r="W7" s="26" t="s">
        <v>44</v>
      </c>
      <c r="X7" s="54">
        <v>2.5</v>
      </c>
      <c r="Y7" s="2" t="s">
        <v>64</v>
      </c>
      <c r="Z7" s="3">
        <v>1.8</v>
      </c>
      <c r="AA7" s="3">
        <f>Z7*1</f>
        <v>1.8</v>
      </c>
      <c r="AB7" s="3" t="s">
        <v>45</v>
      </c>
      <c r="AC7" s="3">
        <f>Z7*5</f>
        <v>9</v>
      </c>
      <c r="AD7" s="3">
        <f>AA7*4+AC7*4</f>
        <v>43.2</v>
      </c>
    </row>
    <row r="8" spans="1:30" ht="13.5" customHeight="1">
      <c r="A8" s="168" t="s">
        <v>251</v>
      </c>
      <c r="B8" s="170"/>
      <c r="C8" s="10"/>
      <c r="D8" s="11"/>
      <c r="E8" s="61"/>
      <c r="F8" s="10"/>
      <c r="G8" s="17"/>
      <c r="H8" s="13"/>
      <c r="I8" s="10"/>
      <c r="J8" s="13"/>
      <c r="K8" s="13"/>
      <c r="L8" s="10" t="s">
        <v>355</v>
      </c>
      <c r="M8" s="13"/>
      <c r="N8" s="13">
        <v>10</v>
      </c>
      <c r="O8" s="10"/>
      <c r="P8" s="17"/>
      <c r="Q8" s="10"/>
      <c r="R8" s="10"/>
      <c r="S8" s="93"/>
      <c r="T8" s="13"/>
      <c r="U8" s="166"/>
      <c r="V8" s="55" t="s">
        <v>10</v>
      </c>
      <c r="W8" s="26" t="s">
        <v>46</v>
      </c>
      <c r="X8" s="54"/>
      <c r="Y8" s="2" t="s">
        <v>47</v>
      </c>
      <c r="Z8" s="3">
        <v>2.5</v>
      </c>
      <c r="AA8" s="3"/>
      <c r="AB8" s="3">
        <f>Z8*5</f>
        <v>12.5</v>
      </c>
      <c r="AC8" s="3" t="s">
        <v>45</v>
      </c>
      <c r="AD8" s="3">
        <f>AB8*9</f>
        <v>112.5</v>
      </c>
    </row>
    <row r="9" spans="1:30" ht="13.5" customHeight="1">
      <c r="A9" s="169"/>
      <c r="B9" s="170"/>
      <c r="C9" s="10"/>
      <c r="D9" s="20"/>
      <c r="E9" s="61"/>
      <c r="F9" s="10"/>
      <c r="G9" s="17"/>
      <c r="H9" s="13"/>
      <c r="I9" s="10"/>
      <c r="J9" s="122"/>
      <c r="K9" s="13"/>
      <c r="L9" s="24"/>
      <c r="M9" s="25"/>
      <c r="N9" s="26"/>
      <c r="O9" s="10"/>
      <c r="P9" s="17"/>
      <c r="Q9" s="10"/>
      <c r="R9" s="10"/>
      <c r="S9" s="17"/>
      <c r="T9" s="13"/>
      <c r="U9" s="166"/>
      <c r="V9" s="53">
        <f>X4*2+X5*7+X6</f>
        <v>31.1</v>
      </c>
      <c r="W9" s="56" t="s">
        <v>48</v>
      </c>
      <c r="X9" s="57"/>
      <c r="Y9" s="2" t="s">
        <v>49</v>
      </c>
      <c r="Z9" s="3">
        <v>1</v>
      </c>
      <c r="AC9" s="2">
        <f>Z9*15</f>
        <v>15</v>
      </c>
    </row>
    <row r="10" spans="1:30" ht="13.5" customHeight="1">
      <c r="A10" s="18" t="s">
        <v>252</v>
      </c>
      <c r="B10" s="19"/>
      <c r="C10" s="10"/>
      <c r="D10" s="20"/>
      <c r="E10" s="61"/>
      <c r="F10" s="10"/>
      <c r="G10" s="17"/>
      <c r="H10" s="13"/>
      <c r="I10" s="10"/>
      <c r="J10" s="122"/>
      <c r="K10" s="13"/>
      <c r="L10" s="10"/>
      <c r="M10" s="122"/>
      <c r="N10" s="10"/>
      <c r="O10" s="10"/>
      <c r="P10" s="17"/>
      <c r="Q10" s="10"/>
      <c r="R10" s="10"/>
      <c r="S10" s="17"/>
      <c r="T10" s="13"/>
      <c r="U10" s="166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 thickBot="1">
      <c r="A11" s="29"/>
      <c r="B11" s="28"/>
      <c r="C11" s="17"/>
      <c r="D11" s="20"/>
      <c r="E11" s="1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71"/>
      <c r="V11" s="58">
        <f>V5*4+V7*9+V9*4</f>
        <v>781.4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5</v>
      </c>
      <c r="B12" s="164"/>
      <c r="C12" s="65" t="s">
        <v>107</v>
      </c>
      <c r="D12" s="66" t="s">
        <v>90</v>
      </c>
      <c r="E12" s="67"/>
      <c r="F12" s="65" t="s">
        <v>268</v>
      </c>
      <c r="G12" s="65" t="s">
        <v>108</v>
      </c>
      <c r="H12" s="65"/>
      <c r="I12" s="65" t="s">
        <v>269</v>
      </c>
      <c r="J12" s="65" t="s">
        <v>270</v>
      </c>
      <c r="K12" s="65"/>
      <c r="L12" s="68" t="s">
        <v>271</v>
      </c>
      <c r="M12" s="68" t="s">
        <v>109</v>
      </c>
      <c r="N12" s="68"/>
      <c r="O12" s="68" t="s">
        <v>272</v>
      </c>
      <c r="P12" s="65" t="s">
        <v>92</v>
      </c>
      <c r="Q12" s="68"/>
      <c r="R12" s="68" t="s">
        <v>492</v>
      </c>
      <c r="S12" s="68" t="s">
        <v>91</v>
      </c>
      <c r="T12" s="68"/>
      <c r="U12" s="165" t="s">
        <v>53</v>
      </c>
      <c r="V12" s="50" t="s">
        <v>6</v>
      </c>
      <c r="W12" s="51" t="s">
        <v>54</v>
      </c>
      <c r="X12" s="52">
        <v>5.5</v>
      </c>
      <c r="AA12" s="2" t="s">
        <v>55</v>
      </c>
      <c r="AB12" s="2" t="s">
        <v>56</v>
      </c>
      <c r="AC12" s="2" t="s">
        <v>57</v>
      </c>
      <c r="AD12" s="2" t="s">
        <v>58</v>
      </c>
    </row>
    <row r="13" spans="1:30" ht="13.5" customHeight="1">
      <c r="A13" s="23" t="s">
        <v>7</v>
      </c>
      <c r="B13" s="170"/>
      <c r="C13" s="10" t="s">
        <v>29</v>
      </c>
      <c r="D13" s="13"/>
      <c r="E13" s="13">
        <v>70</v>
      </c>
      <c r="F13" s="10" t="s">
        <v>69</v>
      </c>
      <c r="G13" s="26"/>
      <c r="H13" s="26">
        <v>50</v>
      </c>
      <c r="I13" s="10" t="s">
        <v>357</v>
      </c>
      <c r="J13" s="13" t="s">
        <v>132</v>
      </c>
      <c r="K13" s="13">
        <v>30</v>
      </c>
      <c r="L13" s="10" t="s">
        <v>359</v>
      </c>
      <c r="M13" s="81"/>
      <c r="N13" s="13">
        <v>40</v>
      </c>
      <c r="O13" s="10" t="str">
        <f>O12</f>
        <v>深色蔬菜</v>
      </c>
      <c r="P13" s="10"/>
      <c r="Q13" s="10">
        <v>100</v>
      </c>
      <c r="R13" s="86" t="s">
        <v>493</v>
      </c>
      <c r="S13" s="95"/>
      <c r="T13" s="13">
        <v>10</v>
      </c>
      <c r="U13" s="166"/>
      <c r="V13" s="53">
        <f>X12*15+X14*5+10</f>
        <v>104</v>
      </c>
      <c r="W13" s="26" t="s">
        <v>59</v>
      </c>
      <c r="X13" s="54">
        <v>2.4</v>
      </c>
      <c r="Y13" s="3" t="s">
        <v>60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4</v>
      </c>
      <c r="B14" s="170"/>
      <c r="C14" s="10" t="s">
        <v>131</v>
      </c>
      <c r="D14" s="13"/>
      <c r="E14" s="13">
        <v>40</v>
      </c>
      <c r="F14" s="10" t="s">
        <v>89</v>
      </c>
      <c r="G14" s="13"/>
      <c r="H14" s="13">
        <v>20</v>
      </c>
      <c r="I14" s="10"/>
      <c r="J14" s="13" t="s">
        <v>358</v>
      </c>
      <c r="K14" s="13"/>
      <c r="L14" s="10" t="s">
        <v>128</v>
      </c>
      <c r="M14" s="13"/>
      <c r="N14" s="13">
        <v>5</v>
      </c>
      <c r="O14" s="10"/>
      <c r="P14" s="10"/>
      <c r="Q14" s="10"/>
      <c r="R14" s="10"/>
      <c r="S14" s="93"/>
      <c r="T14" s="13"/>
      <c r="U14" s="166"/>
      <c r="V14" s="55" t="s">
        <v>8</v>
      </c>
      <c r="W14" s="26" t="s">
        <v>61</v>
      </c>
      <c r="X14" s="54">
        <v>2.2999999999999998</v>
      </c>
      <c r="Y14" s="14" t="s">
        <v>62</v>
      </c>
      <c r="Z14" s="3">
        <v>2</v>
      </c>
      <c r="AA14" s="15">
        <f>Z14*7</f>
        <v>14</v>
      </c>
      <c r="AB14" s="3">
        <f>Z14*5</f>
        <v>10</v>
      </c>
      <c r="AC14" s="3" t="s">
        <v>45</v>
      </c>
      <c r="AD14" s="16">
        <f>AA14*4+AB14*9</f>
        <v>146</v>
      </c>
    </row>
    <row r="15" spans="1:30" ht="13.5" customHeight="1">
      <c r="A15" s="23" t="s">
        <v>253</v>
      </c>
      <c r="B15" s="170"/>
      <c r="C15" s="17"/>
      <c r="D15" s="85"/>
      <c r="E15" s="12"/>
      <c r="F15" s="10" t="s">
        <v>128</v>
      </c>
      <c r="G15" s="98"/>
      <c r="H15" s="13">
        <v>10</v>
      </c>
      <c r="I15" s="10"/>
      <c r="J15" s="13"/>
      <c r="K15" s="13"/>
      <c r="L15" s="10" t="s">
        <v>360</v>
      </c>
      <c r="M15" s="13"/>
      <c r="N15" s="13">
        <v>10</v>
      </c>
      <c r="O15" s="10"/>
      <c r="P15" s="17"/>
      <c r="Q15" s="10"/>
      <c r="R15" s="10"/>
      <c r="S15" s="93"/>
      <c r="T15" s="13"/>
      <c r="U15" s="166"/>
      <c r="V15" s="53">
        <f>X13*5+X15*5</f>
        <v>24.5</v>
      </c>
      <c r="W15" s="26" t="s">
        <v>63</v>
      </c>
      <c r="X15" s="54">
        <v>2.5</v>
      </c>
      <c r="Y15" s="2" t="s">
        <v>64</v>
      </c>
      <c r="Z15" s="3">
        <v>1.6</v>
      </c>
      <c r="AA15" s="3">
        <f>Z15*1</f>
        <v>1.6</v>
      </c>
      <c r="AB15" s="3" t="s">
        <v>45</v>
      </c>
      <c r="AC15" s="3">
        <f>Z15*5</f>
        <v>8</v>
      </c>
      <c r="AD15" s="3">
        <f>AA15*4+AC15*4</f>
        <v>38.4</v>
      </c>
    </row>
    <row r="16" spans="1:30" ht="13.5" customHeight="1">
      <c r="A16" s="168" t="s">
        <v>254</v>
      </c>
      <c r="B16" s="170"/>
      <c r="C16" s="10"/>
      <c r="D16" s="85"/>
      <c r="E16" s="61"/>
      <c r="F16" s="10"/>
      <c r="G16" s="98"/>
      <c r="H16" s="13"/>
      <c r="I16" s="10"/>
      <c r="J16" s="13"/>
      <c r="K16" s="13"/>
      <c r="L16" s="10" t="s">
        <v>361</v>
      </c>
      <c r="M16" s="10"/>
      <c r="N16" s="13">
        <v>5</v>
      </c>
      <c r="O16" s="10"/>
      <c r="P16" s="17"/>
      <c r="Q16" s="10"/>
      <c r="R16" s="10"/>
      <c r="S16" s="93"/>
      <c r="T16" s="13"/>
      <c r="U16" s="166"/>
      <c r="V16" s="55" t="s">
        <v>10</v>
      </c>
      <c r="W16" s="26" t="s">
        <v>46</v>
      </c>
      <c r="X16" s="54"/>
      <c r="Y16" s="2" t="s">
        <v>47</v>
      </c>
      <c r="Z16" s="3">
        <v>2.5</v>
      </c>
      <c r="AA16" s="3"/>
      <c r="AB16" s="3">
        <f>Z16*5</f>
        <v>12.5</v>
      </c>
      <c r="AC16" s="3" t="s">
        <v>45</v>
      </c>
      <c r="AD16" s="3">
        <f>AB16*9</f>
        <v>112.5</v>
      </c>
    </row>
    <row r="17" spans="1:30" ht="13.5" customHeight="1">
      <c r="A17" s="168"/>
      <c r="B17" s="170"/>
      <c r="C17" s="17"/>
      <c r="D17" s="20"/>
      <c r="E17" s="12"/>
      <c r="F17" s="10"/>
      <c r="G17" s="17"/>
      <c r="H17" s="13"/>
      <c r="I17" s="10"/>
      <c r="J17" s="96"/>
      <c r="K17" s="13"/>
      <c r="L17" s="24"/>
      <c r="M17" s="25"/>
      <c r="N17" s="26"/>
      <c r="O17" s="10"/>
      <c r="P17" s="17"/>
      <c r="Q17" s="10"/>
      <c r="R17" s="10"/>
      <c r="S17" s="17"/>
      <c r="T17" s="13"/>
      <c r="U17" s="166"/>
      <c r="V17" s="53">
        <f>X12*2+X13*7+X14</f>
        <v>30.1</v>
      </c>
      <c r="W17" s="56" t="s">
        <v>48</v>
      </c>
      <c r="X17" s="57"/>
      <c r="Y17" s="2" t="s">
        <v>49</v>
      </c>
      <c r="Z17" s="3">
        <v>1</v>
      </c>
      <c r="AC17" s="2">
        <f>Z17*15</f>
        <v>15</v>
      </c>
    </row>
    <row r="18" spans="1:30" ht="13.5" customHeight="1">
      <c r="A18" s="18" t="s">
        <v>252</v>
      </c>
      <c r="B18" s="19"/>
      <c r="C18" s="17"/>
      <c r="D18" s="20"/>
      <c r="E18" s="12"/>
      <c r="F18" s="10"/>
      <c r="G18" s="17"/>
      <c r="H18" s="13"/>
      <c r="I18" s="10"/>
      <c r="J18" s="96"/>
      <c r="K18" s="13"/>
      <c r="L18" s="10"/>
      <c r="M18" s="96"/>
      <c r="N18" s="10"/>
      <c r="O18" s="10"/>
      <c r="P18" s="17"/>
      <c r="Q18" s="10"/>
      <c r="R18" s="10"/>
      <c r="S18" s="17"/>
      <c r="T18" s="13"/>
      <c r="U18" s="166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71"/>
      <c r="V19" s="58">
        <f>V13*4+V15*9+V17*4</f>
        <v>756.9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5</v>
      </c>
      <c r="B20" s="170"/>
      <c r="C20" s="65" t="s">
        <v>273</v>
      </c>
      <c r="D20" s="66" t="s">
        <v>274</v>
      </c>
      <c r="E20" s="67"/>
      <c r="F20" s="65" t="s">
        <v>275</v>
      </c>
      <c r="G20" s="65" t="s">
        <v>270</v>
      </c>
      <c r="H20" s="65"/>
      <c r="I20" s="68" t="s">
        <v>276</v>
      </c>
      <c r="J20" s="68" t="s">
        <v>277</v>
      </c>
      <c r="K20" s="68"/>
      <c r="L20" s="65" t="s">
        <v>494</v>
      </c>
      <c r="M20" s="65" t="s">
        <v>495</v>
      </c>
      <c r="N20" s="65"/>
      <c r="O20" s="65" t="s">
        <v>93</v>
      </c>
      <c r="P20" s="65" t="s">
        <v>92</v>
      </c>
      <c r="Q20" s="65"/>
      <c r="R20" s="68" t="s">
        <v>278</v>
      </c>
      <c r="S20" s="68" t="s">
        <v>91</v>
      </c>
      <c r="T20" s="68"/>
      <c r="U20" s="165" t="s">
        <v>53</v>
      </c>
      <c r="V20" s="50" t="s">
        <v>6</v>
      </c>
      <c r="W20" s="51" t="s">
        <v>54</v>
      </c>
      <c r="X20" s="52">
        <v>6.5</v>
      </c>
      <c r="AA20" s="2" t="s">
        <v>55</v>
      </c>
      <c r="AB20" s="2" t="s">
        <v>56</v>
      </c>
      <c r="AC20" s="2" t="s">
        <v>57</v>
      </c>
      <c r="AD20" s="2" t="s">
        <v>58</v>
      </c>
    </row>
    <row r="21" spans="1:30" ht="13.5" customHeight="1">
      <c r="A21" s="23" t="s">
        <v>255</v>
      </c>
      <c r="B21" s="170"/>
      <c r="C21" s="10" t="s">
        <v>31</v>
      </c>
      <c r="D21" s="85"/>
      <c r="E21" s="12">
        <v>165</v>
      </c>
      <c r="F21" s="10" t="s">
        <v>362</v>
      </c>
      <c r="G21" s="26"/>
      <c r="H21" s="26">
        <v>65</v>
      </c>
      <c r="I21" s="10" t="s">
        <v>363</v>
      </c>
      <c r="J21" s="13" t="s">
        <v>364</v>
      </c>
      <c r="K21" s="13">
        <v>40</v>
      </c>
      <c r="L21" s="10" t="s">
        <v>494</v>
      </c>
      <c r="M21" s="93"/>
      <c r="N21" s="13">
        <v>30</v>
      </c>
      <c r="O21" s="10" t="str">
        <f>O20</f>
        <v>深色蔬菜</v>
      </c>
      <c r="P21" s="10"/>
      <c r="Q21" s="10">
        <v>100</v>
      </c>
      <c r="R21" s="86" t="s">
        <v>367</v>
      </c>
      <c r="S21" s="93"/>
      <c r="T21" s="13">
        <v>30</v>
      </c>
      <c r="U21" s="166"/>
      <c r="V21" s="53">
        <f>X20*15+X22*5+10</f>
        <v>119</v>
      </c>
      <c r="W21" s="26" t="s">
        <v>59</v>
      </c>
      <c r="X21" s="54">
        <v>2.2000000000000002</v>
      </c>
      <c r="Y21" s="3" t="s">
        <v>60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5</v>
      </c>
      <c r="B22" s="170"/>
      <c r="C22" s="10" t="s">
        <v>26</v>
      </c>
      <c r="D22" s="11"/>
      <c r="E22" s="61">
        <v>10</v>
      </c>
      <c r="F22" s="10"/>
      <c r="G22" s="13"/>
      <c r="H22" s="13"/>
      <c r="I22" s="10"/>
      <c r="J22" s="13"/>
      <c r="K22" s="13"/>
      <c r="L22" s="10"/>
      <c r="M22" s="93"/>
      <c r="N22" s="13"/>
      <c r="O22" s="10"/>
      <c r="P22" s="10"/>
      <c r="Q22" s="10"/>
      <c r="R22" s="10" t="s">
        <v>368</v>
      </c>
      <c r="S22" s="93"/>
      <c r="T22" s="13">
        <v>10</v>
      </c>
      <c r="U22" s="166"/>
      <c r="V22" s="55" t="s">
        <v>8</v>
      </c>
      <c r="W22" s="26" t="s">
        <v>61</v>
      </c>
      <c r="X22" s="54">
        <v>2.2999999999999998</v>
      </c>
      <c r="Y22" s="14" t="s">
        <v>62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45</v>
      </c>
      <c r="AD22" s="16">
        <f>AA22*4+AB22*9</f>
        <v>160.60000000000002</v>
      </c>
    </row>
    <row r="23" spans="1:30" ht="13.5" customHeight="1">
      <c r="A23" s="23" t="s">
        <v>9</v>
      </c>
      <c r="B23" s="170"/>
      <c r="C23" s="10" t="s">
        <v>129</v>
      </c>
      <c r="D23" s="11"/>
      <c r="E23" s="61">
        <v>10</v>
      </c>
      <c r="F23" s="10"/>
      <c r="G23" s="96"/>
      <c r="H23" s="13"/>
      <c r="I23" s="10"/>
      <c r="J23" s="13"/>
      <c r="K23" s="13"/>
      <c r="L23" s="10"/>
      <c r="M23" s="93"/>
      <c r="N23" s="13"/>
      <c r="O23" s="10"/>
      <c r="P23" s="17"/>
      <c r="Q23" s="10"/>
      <c r="R23" s="10"/>
      <c r="S23" s="95"/>
      <c r="T23" s="13"/>
      <c r="U23" s="166"/>
      <c r="V23" s="53">
        <f>X21*5+X23*5</f>
        <v>25</v>
      </c>
      <c r="W23" s="26" t="s">
        <v>63</v>
      </c>
      <c r="X23" s="54">
        <v>2.8</v>
      </c>
      <c r="Y23" s="2" t="s">
        <v>64</v>
      </c>
      <c r="Z23" s="3">
        <v>1.6</v>
      </c>
      <c r="AA23" s="3">
        <f>Z23*1</f>
        <v>1.6</v>
      </c>
      <c r="AB23" s="3" t="s">
        <v>45</v>
      </c>
      <c r="AC23" s="3">
        <f>Z23*5</f>
        <v>8</v>
      </c>
      <c r="AD23" s="3">
        <f>AA23*4+AC23*4</f>
        <v>38.4</v>
      </c>
    </row>
    <row r="24" spans="1:30" ht="13.5" customHeight="1">
      <c r="A24" s="168" t="s">
        <v>256</v>
      </c>
      <c r="B24" s="170"/>
      <c r="C24" s="10" t="s">
        <v>19</v>
      </c>
      <c r="D24" s="20"/>
      <c r="E24" s="61">
        <v>5</v>
      </c>
      <c r="F24" s="10"/>
      <c r="G24" s="17"/>
      <c r="H24" s="13"/>
      <c r="I24" s="10"/>
      <c r="J24" s="96"/>
      <c r="K24" s="13"/>
      <c r="L24" s="10"/>
      <c r="M24" s="93"/>
      <c r="N24" s="13"/>
      <c r="O24" s="10"/>
      <c r="P24" s="17"/>
      <c r="Q24" s="10"/>
      <c r="R24" s="10"/>
      <c r="S24" s="93"/>
      <c r="T24" s="13"/>
      <c r="U24" s="166"/>
      <c r="V24" s="55" t="s">
        <v>10</v>
      </c>
      <c r="W24" s="26" t="s">
        <v>46</v>
      </c>
      <c r="X24" s="54"/>
      <c r="Y24" s="2" t="s">
        <v>47</v>
      </c>
      <c r="Z24" s="3">
        <v>2.5</v>
      </c>
      <c r="AA24" s="3"/>
      <c r="AB24" s="3">
        <f>Z24*5</f>
        <v>12.5</v>
      </c>
      <c r="AC24" s="3" t="s">
        <v>45</v>
      </c>
      <c r="AD24" s="3">
        <f>AB24*9</f>
        <v>112.5</v>
      </c>
    </row>
    <row r="25" spans="1:30" ht="13.5" customHeight="1">
      <c r="A25" s="168"/>
      <c r="B25" s="170"/>
      <c r="C25" s="10" t="s">
        <v>32</v>
      </c>
      <c r="D25" s="20"/>
      <c r="E25" s="61">
        <v>10</v>
      </c>
      <c r="F25" s="10"/>
      <c r="G25" s="17"/>
      <c r="H25" s="13"/>
      <c r="I25" s="10"/>
      <c r="J25" s="96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166"/>
      <c r="V25" s="53">
        <f>X20*2+X21*7+X22</f>
        <v>30.700000000000003</v>
      </c>
      <c r="W25" s="56" t="s">
        <v>48</v>
      </c>
      <c r="X25" s="57"/>
      <c r="Y25" s="2" t="s">
        <v>49</v>
      </c>
      <c r="AC25" s="2">
        <f>Z25*15</f>
        <v>0</v>
      </c>
    </row>
    <row r="26" spans="1:30" ht="13.5" customHeight="1">
      <c r="A26" s="18" t="s">
        <v>252</v>
      </c>
      <c r="B26" s="19"/>
      <c r="C26" s="10" t="s">
        <v>86</v>
      </c>
      <c r="D26" s="20"/>
      <c r="E26" s="61">
        <v>3</v>
      </c>
      <c r="F26" s="10"/>
      <c r="G26" s="17"/>
      <c r="H26" s="13"/>
      <c r="I26" s="10"/>
      <c r="J26" s="96"/>
      <c r="K26" s="10"/>
      <c r="L26" s="10"/>
      <c r="M26" s="96"/>
      <c r="N26" s="13"/>
      <c r="O26" s="10"/>
      <c r="P26" s="17"/>
      <c r="Q26" s="10"/>
      <c r="R26" s="10"/>
      <c r="S26" s="17"/>
      <c r="T26" s="13"/>
      <c r="U26" s="166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>
      <c r="A27" s="76"/>
      <c r="B27" s="127"/>
      <c r="C27" s="10" t="s">
        <v>85</v>
      </c>
      <c r="D27" s="20"/>
      <c r="E27" s="61">
        <v>5</v>
      </c>
      <c r="F27" s="10"/>
      <c r="G27" s="17"/>
      <c r="H27" s="13"/>
      <c r="I27" s="10"/>
      <c r="J27" s="129"/>
      <c r="K27" s="10"/>
      <c r="L27" s="10"/>
      <c r="M27" s="129"/>
      <c r="N27" s="13"/>
      <c r="O27" s="10"/>
      <c r="P27" s="17"/>
      <c r="Q27" s="10"/>
      <c r="R27" s="10"/>
      <c r="S27" s="17"/>
      <c r="T27" s="13"/>
      <c r="U27" s="166"/>
      <c r="V27" s="55"/>
      <c r="W27" s="24"/>
      <c r="X27" s="54"/>
    </row>
    <row r="28" spans="1:30" ht="13.5" customHeight="1" thickBot="1">
      <c r="A28" s="76"/>
      <c r="B28" s="77"/>
      <c r="C28" s="34" t="s">
        <v>138</v>
      </c>
      <c r="D28" s="34"/>
      <c r="E28" s="89">
        <v>2</v>
      </c>
      <c r="F28" s="73"/>
      <c r="G28" s="70"/>
      <c r="H28" s="74"/>
      <c r="I28" s="73"/>
      <c r="J28" s="75"/>
      <c r="K28" s="73"/>
      <c r="L28" s="73"/>
      <c r="M28" s="75"/>
      <c r="N28" s="73"/>
      <c r="O28" s="73"/>
      <c r="P28" s="70"/>
      <c r="Q28" s="73"/>
      <c r="R28" s="73"/>
      <c r="S28" s="70"/>
      <c r="T28" s="74"/>
      <c r="U28" s="171"/>
      <c r="V28" s="58">
        <f>V21*4+V23*9+V25*4</f>
        <v>823.8</v>
      </c>
      <c r="W28" s="59"/>
      <c r="X28" s="60"/>
      <c r="AA28" s="21">
        <f>AA26*4/AD26</f>
        <v>0.16041467739735374</v>
      </c>
      <c r="AB28" s="21">
        <f>AB26*9/AD26</f>
        <v>0.28850088664575091</v>
      </c>
      <c r="AC28" s="21">
        <f>AC26*4/AD26</f>
        <v>0.55108443595689538</v>
      </c>
    </row>
    <row r="29" spans="1:30" ht="13.5" customHeight="1">
      <c r="A29" s="22">
        <v>5</v>
      </c>
      <c r="B29" s="170"/>
      <c r="C29" s="65" t="s">
        <v>110</v>
      </c>
      <c r="D29" s="66" t="s">
        <v>90</v>
      </c>
      <c r="E29" s="67"/>
      <c r="F29" s="68" t="s">
        <v>279</v>
      </c>
      <c r="G29" s="68" t="s">
        <v>280</v>
      </c>
      <c r="H29" s="68"/>
      <c r="I29" s="68" t="s">
        <v>281</v>
      </c>
      <c r="J29" s="68" t="s">
        <v>266</v>
      </c>
      <c r="K29" s="68"/>
      <c r="L29" s="68" t="s">
        <v>282</v>
      </c>
      <c r="M29" s="68" t="s">
        <v>274</v>
      </c>
      <c r="N29" s="68"/>
      <c r="O29" s="65" t="s">
        <v>34</v>
      </c>
      <c r="P29" s="65" t="s">
        <v>92</v>
      </c>
      <c r="Q29" s="65"/>
      <c r="R29" s="68" t="s">
        <v>283</v>
      </c>
      <c r="S29" s="68" t="s">
        <v>91</v>
      </c>
      <c r="T29" s="68"/>
      <c r="U29" s="165" t="s">
        <v>53</v>
      </c>
      <c r="V29" s="50" t="s">
        <v>6</v>
      </c>
      <c r="W29" s="51" t="s">
        <v>54</v>
      </c>
      <c r="X29" s="52">
        <v>5.7</v>
      </c>
      <c r="Y29" s="82" t="s">
        <v>56</v>
      </c>
      <c r="Z29" s="82" t="s">
        <v>55</v>
      </c>
      <c r="AA29" s="2" t="s">
        <v>55</v>
      </c>
      <c r="AB29" s="2" t="s">
        <v>56</v>
      </c>
      <c r="AC29" s="2" t="s">
        <v>57</v>
      </c>
      <c r="AD29" s="2" t="s">
        <v>58</v>
      </c>
    </row>
    <row r="30" spans="1:30" ht="13.5" customHeight="1">
      <c r="A30" s="23" t="s">
        <v>7</v>
      </c>
      <c r="B30" s="170"/>
      <c r="C30" s="10" t="s">
        <v>29</v>
      </c>
      <c r="D30" s="13"/>
      <c r="E30" s="13">
        <v>70</v>
      </c>
      <c r="F30" s="10" t="s">
        <v>368</v>
      </c>
      <c r="G30" s="13"/>
      <c r="H30" s="13">
        <v>55</v>
      </c>
      <c r="I30" s="10" t="s">
        <v>372</v>
      </c>
      <c r="J30" s="13"/>
      <c r="K30" s="13">
        <v>40</v>
      </c>
      <c r="L30" s="10" t="s">
        <v>137</v>
      </c>
      <c r="M30" s="13"/>
      <c r="N30" s="13">
        <v>10</v>
      </c>
      <c r="O30" s="10" t="str">
        <f>O29</f>
        <v>深色蔬菜</v>
      </c>
      <c r="P30" s="10"/>
      <c r="Q30" s="10">
        <v>100</v>
      </c>
      <c r="R30" s="86" t="s">
        <v>373</v>
      </c>
      <c r="S30" s="93"/>
      <c r="T30" s="13">
        <v>30</v>
      </c>
      <c r="U30" s="166"/>
      <c r="V30" s="53">
        <f>X29*15+X31*5+10</f>
        <v>106</v>
      </c>
      <c r="W30" s="26" t="s">
        <v>59</v>
      </c>
      <c r="X30" s="54">
        <v>2.8</v>
      </c>
      <c r="Y30" s="82">
        <f>V32*9/V36*100</f>
        <v>30.003774059630146</v>
      </c>
      <c r="Z30" s="82">
        <f>V34*4/V36*100</f>
        <v>16.656183167694049</v>
      </c>
      <c r="AA30" s="3">
        <f>Z30*2</f>
        <v>33.312366335388099</v>
      </c>
      <c r="AB30" s="3"/>
      <c r="AC30" s="3">
        <f>Z30*15</f>
        <v>249.84274751541074</v>
      </c>
      <c r="AD30" s="3">
        <f>AA30*4+AC30*4</f>
        <v>1132.6204554031954</v>
      </c>
    </row>
    <row r="31" spans="1:30" ht="13.5" customHeight="1">
      <c r="A31" s="23">
        <v>6</v>
      </c>
      <c r="B31" s="170"/>
      <c r="C31" s="10" t="s">
        <v>136</v>
      </c>
      <c r="D31" s="81"/>
      <c r="E31" s="13">
        <v>40</v>
      </c>
      <c r="F31" s="10" t="s">
        <v>370</v>
      </c>
      <c r="G31" s="13"/>
      <c r="H31" s="13">
        <v>20</v>
      </c>
      <c r="I31" s="10"/>
      <c r="J31" s="93"/>
      <c r="K31" s="13"/>
      <c r="L31" s="10" t="s">
        <v>351</v>
      </c>
      <c r="M31" s="13"/>
      <c r="N31" s="13">
        <v>40</v>
      </c>
      <c r="O31" s="10"/>
      <c r="P31" s="10"/>
      <c r="Q31" s="10"/>
      <c r="R31" s="10" t="s">
        <v>374</v>
      </c>
      <c r="S31" s="93"/>
      <c r="T31" s="13">
        <v>10</v>
      </c>
      <c r="U31" s="166"/>
      <c r="V31" s="55" t="s">
        <v>8</v>
      </c>
      <c r="W31" s="26" t="s">
        <v>61</v>
      </c>
      <c r="X31" s="54">
        <v>2.1</v>
      </c>
      <c r="Y31" s="42"/>
      <c r="Z31" s="42"/>
      <c r="AA31" s="15">
        <f>Z31*7</f>
        <v>0</v>
      </c>
      <c r="AB31" s="3">
        <f>Z31*5</f>
        <v>0</v>
      </c>
      <c r="AC31" s="3" t="s">
        <v>45</v>
      </c>
      <c r="AD31" s="16">
        <f>AA31*4+AB31*9</f>
        <v>0</v>
      </c>
    </row>
    <row r="32" spans="1:30" ht="13.5" customHeight="1">
      <c r="A32" s="23" t="s">
        <v>9</v>
      </c>
      <c r="B32" s="170"/>
      <c r="C32" s="17"/>
      <c r="D32" s="20"/>
      <c r="E32" s="12"/>
      <c r="F32" s="10" t="s">
        <v>371</v>
      </c>
      <c r="G32" s="17"/>
      <c r="H32" s="13">
        <v>10</v>
      </c>
      <c r="I32" s="10"/>
      <c r="J32" s="96"/>
      <c r="K32" s="13"/>
      <c r="L32" s="10" t="s">
        <v>355</v>
      </c>
      <c r="M32" s="13"/>
      <c r="N32" s="13">
        <v>10</v>
      </c>
      <c r="O32" s="10"/>
      <c r="P32" s="17"/>
      <c r="Q32" s="10"/>
      <c r="R32" s="10"/>
      <c r="S32" s="95"/>
      <c r="T32" s="13"/>
      <c r="U32" s="166"/>
      <c r="V32" s="53">
        <f>X30*5+X32*5</f>
        <v>26.5</v>
      </c>
      <c r="W32" s="26" t="s">
        <v>63</v>
      </c>
      <c r="X32" s="54">
        <v>2.5</v>
      </c>
      <c r="Y32" s="42"/>
      <c r="Z32" s="42"/>
      <c r="AA32" s="3">
        <f>Z32*1</f>
        <v>0</v>
      </c>
      <c r="AB32" s="3" t="s">
        <v>45</v>
      </c>
      <c r="AC32" s="3">
        <f>Z32*5</f>
        <v>0</v>
      </c>
      <c r="AD32" s="3">
        <f>AA32*4+AC32*4</f>
        <v>0</v>
      </c>
    </row>
    <row r="33" spans="1:30" ht="13.5" customHeight="1">
      <c r="A33" s="168" t="s">
        <v>251</v>
      </c>
      <c r="B33" s="170"/>
      <c r="C33" s="17"/>
      <c r="D33" s="20"/>
      <c r="E33" s="12"/>
      <c r="F33" s="10" t="s">
        <v>354</v>
      </c>
      <c r="G33" s="17"/>
      <c r="H33" s="13">
        <v>5</v>
      </c>
      <c r="I33" s="24"/>
      <c r="J33" s="25"/>
      <c r="K33" s="26"/>
      <c r="L33" s="10"/>
      <c r="M33" s="96"/>
      <c r="N33" s="13"/>
      <c r="O33" s="10"/>
      <c r="P33" s="17"/>
      <c r="Q33" s="10"/>
      <c r="R33" s="10"/>
      <c r="S33" s="13"/>
      <c r="T33" s="13"/>
      <c r="U33" s="166"/>
      <c r="V33" s="55" t="s">
        <v>10</v>
      </c>
      <c r="W33" s="26" t="s">
        <v>46</v>
      </c>
      <c r="X33" s="54"/>
      <c r="Y33" s="42"/>
      <c r="Z33" s="42"/>
      <c r="AA33" s="3"/>
      <c r="AB33" s="3">
        <f>Z33*5</f>
        <v>0</v>
      </c>
      <c r="AC33" s="3" t="s">
        <v>45</v>
      </c>
      <c r="AD33" s="3">
        <f>AB33*9</f>
        <v>0</v>
      </c>
    </row>
    <row r="34" spans="1:30" ht="13.5" customHeight="1">
      <c r="A34" s="168"/>
      <c r="B34" s="170"/>
      <c r="C34" s="17"/>
      <c r="D34" s="20"/>
      <c r="E34" s="12"/>
      <c r="F34" s="10"/>
      <c r="G34" s="17"/>
      <c r="H34" s="13"/>
      <c r="I34" s="24"/>
      <c r="J34" s="25"/>
      <c r="K34" s="26"/>
      <c r="L34" s="24"/>
      <c r="M34" s="25"/>
      <c r="N34" s="26"/>
      <c r="O34" s="10"/>
      <c r="P34" s="17"/>
      <c r="Q34" s="10"/>
      <c r="R34" s="10"/>
      <c r="S34" s="17"/>
      <c r="T34" s="13"/>
      <c r="U34" s="166"/>
      <c r="V34" s="53">
        <f>X29*2+X30*7+X31</f>
        <v>33.1</v>
      </c>
      <c r="W34" s="56" t="s">
        <v>48</v>
      </c>
      <c r="X34" s="57"/>
      <c r="Y34" s="41"/>
      <c r="Z34" s="41"/>
      <c r="AC34" s="2">
        <f>Z34*15</f>
        <v>0</v>
      </c>
    </row>
    <row r="35" spans="1:30" ht="13.5" customHeight="1">
      <c r="A35" s="18" t="s">
        <v>252</v>
      </c>
      <c r="B35" s="19"/>
      <c r="C35" s="17"/>
      <c r="D35" s="20"/>
      <c r="E35" s="12"/>
      <c r="F35" s="10"/>
      <c r="G35" s="17"/>
      <c r="H35" s="13"/>
      <c r="I35" s="10"/>
      <c r="J35" s="96"/>
      <c r="K35" s="10"/>
      <c r="L35" s="10"/>
      <c r="M35" s="96"/>
      <c r="N35" s="10"/>
      <c r="O35" s="10"/>
      <c r="P35" s="17"/>
      <c r="Q35" s="10"/>
      <c r="R35" s="10"/>
      <c r="S35" s="17"/>
      <c r="T35" s="13"/>
      <c r="U35" s="166"/>
      <c r="V35" s="55" t="s">
        <v>11</v>
      </c>
      <c r="W35" s="24"/>
      <c r="X35" s="54"/>
      <c r="Y35" s="83" t="s">
        <v>66</v>
      </c>
      <c r="Z35" s="83" t="s">
        <v>67</v>
      </c>
      <c r="AA35" s="2">
        <f>SUM(AA30:AA34)</f>
        <v>33.312366335388099</v>
      </c>
      <c r="AB35" s="2">
        <f>SUM(AB30:AB34)</f>
        <v>0</v>
      </c>
      <c r="AC35" s="2">
        <f>SUM(AC30:AC34)</f>
        <v>249.84274751541074</v>
      </c>
      <c r="AD35" s="2">
        <f>AA35*4+AB35*9+AC35*4</f>
        <v>1132.6204554031954</v>
      </c>
    </row>
    <row r="36" spans="1:30" ht="13.5" customHeight="1">
      <c r="A36" s="27"/>
      <c r="B36" s="28"/>
      <c r="C36" s="17"/>
      <c r="D36" s="20"/>
      <c r="E36" s="12"/>
      <c r="F36" s="73"/>
      <c r="G36" s="70"/>
      <c r="H36" s="74"/>
      <c r="I36" s="73"/>
      <c r="J36" s="75"/>
      <c r="K36" s="73"/>
      <c r="L36" s="73"/>
      <c r="M36" s="75"/>
      <c r="N36" s="73"/>
      <c r="O36" s="73"/>
      <c r="P36" s="70"/>
      <c r="Q36" s="73"/>
      <c r="R36" s="73"/>
      <c r="S36" s="70"/>
      <c r="T36" s="74"/>
      <c r="U36" s="171"/>
      <c r="V36" s="58">
        <f>V30*4+V32*9+V34*4</f>
        <v>794.9</v>
      </c>
      <c r="W36" s="59"/>
      <c r="X36" s="60"/>
      <c r="Y36" s="84">
        <f>B36+E36+H36+K36+N36+Q36</f>
        <v>0</v>
      </c>
      <c r="Z36" s="84">
        <f>C36+F36+I36+L36+O36+R36</f>
        <v>0</v>
      </c>
      <c r="AA36" s="21">
        <f>AA35*4/AD35</f>
        <v>0.11764705882352941</v>
      </c>
      <c r="AB36" s="21">
        <f>AB35*9/AD35</f>
        <v>0</v>
      </c>
      <c r="AC36" s="21">
        <f>AC35*4/AD35</f>
        <v>0.88235294117647056</v>
      </c>
    </row>
    <row r="37" spans="1:30" ht="13.5" customHeight="1">
      <c r="A37" s="22">
        <v>5</v>
      </c>
      <c r="B37" s="162"/>
      <c r="C37" s="65" t="s">
        <v>284</v>
      </c>
      <c r="D37" s="66" t="s">
        <v>277</v>
      </c>
      <c r="E37" s="67"/>
      <c r="F37" s="68" t="s">
        <v>285</v>
      </c>
      <c r="G37" s="68" t="s">
        <v>280</v>
      </c>
      <c r="H37" s="68"/>
      <c r="I37" s="68" t="s">
        <v>286</v>
      </c>
      <c r="J37" s="68" t="s">
        <v>274</v>
      </c>
      <c r="K37" s="68"/>
      <c r="L37" s="68" t="s">
        <v>287</v>
      </c>
      <c r="M37" s="68" t="s">
        <v>264</v>
      </c>
      <c r="N37" s="68"/>
      <c r="O37" s="65" t="s">
        <v>93</v>
      </c>
      <c r="P37" s="65" t="s">
        <v>92</v>
      </c>
      <c r="Q37" s="65"/>
      <c r="R37" s="65" t="s">
        <v>111</v>
      </c>
      <c r="S37" s="65" t="s">
        <v>91</v>
      </c>
      <c r="T37" s="65" t="s">
        <v>112</v>
      </c>
      <c r="U37" s="165" t="s">
        <v>53</v>
      </c>
      <c r="V37" s="50" t="s">
        <v>6</v>
      </c>
      <c r="W37" s="51" t="s">
        <v>54</v>
      </c>
      <c r="X37" s="52">
        <v>6.5</v>
      </c>
      <c r="Y37" s="82" t="s">
        <v>56</v>
      </c>
      <c r="Z37" s="82" t="s">
        <v>55</v>
      </c>
    </row>
    <row r="38" spans="1:30" ht="13.5" customHeight="1">
      <c r="A38" s="23" t="s">
        <v>7</v>
      </c>
      <c r="B38" s="163"/>
      <c r="C38" s="10" t="s">
        <v>29</v>
      </c>
      <c r="D38" s="11"/>
      <c r="E38" s="61">
        <v>110</v>
      </c>
      <c r="F38" s="10" t="s">
        <v>375</v>
      </c>
      <c r="G38" s="13"/>
      <c r="H38" s="13">
        <v>50</v>
      </c>
      <c r="I38" s="10" t="s">
        <v>378</v>
      </c>
      <c r="J38" s="13" t="s">
        <v>381</v>
      </c>
      <c r="K38" s="13">
        <v>10</v>
      </c>
      <c r="L38" s="10" t="s">
        <v>382</v>
      </c>
      <c r="M38" s="13" t="s">
        <v>358</v>
      </c>
      <c r="N38" s="13">
        <v>30</v>
      </c>
      <c r="O38" s="10" t="str">
        <f>O37</f>
        <v>深色蔬菜</v>
      </c>
      <c r="P38" s="10"/>
      <c r="Q38" s="10">
        <v>100</v>
      </c>
      <c r="R38" s="10" t="s">
        <v>139</v>
      </c>
      <c r="S38" s="13"/>
      <c r="T38" s="13">
        <v>15</v>
      </c>
      <c r="U38" s="166"/>
      <c r="V38" s="53">
        <f>X37*15+X39*5+10</f>
        <v>115.5</v>
      </c>
      <c r="W38" s="26" t="s">
        <v>59</v>
      </c>
      <c r="X38" s="54">
        <v>2.2000000000000002</v>
      </c>
      <c r="Y38" s="82">
        <f>V40*9/V45*100</f>
        <v>26.65406427221172</v>
      </c>
      <c r="Z38" s="82">
        <f>V42*4/V45*100</f>
        <v>15.12287334593573</v>
      </c>
    </row>
    <row r="39" spans="1:30" ht="13.5" customHeight="1">
      <c r="A39" s="23">
        <v>7</v>
      </c>
      <c r="B39" s="163"/>
      <c r="C39" s="10"/>
      <c r="D39" s="11"/>
      <c r="E39" s="61"/>
      <c r="F39" s="10" t="s">
        <v>376</v>
      </c>
      <c r="G39" s="13"/>
      <c r="H39" s="13">
        <v>15</v>
      </c>
      <c r="I39" s="10" t="s">
        <v>379</v>
      </c>
      <c r="J39" s="96"/>
      <c r="K39" s="13">
        <v>30</v>
      </c>
      <c r="L39" s="10"/>
      <c r="M39" s="20"/>
      <c r="N39" s="61"/>
      <c r="O39" s="10"/>
      <c r="P39" s="10"/>
      <c r="Q39" s="10"/>
      <c r="R39" s="10" t="s">
        <v>140</v>
      </c>
      <c r="S39" s="93"/>
      <c r="T39" s="13">
        <v>5</v>
      </c>
      <c r="U39" s="166"/>
      <c r="V39" s="55" t="s">
        <v>8</v>
      </c>
      <c r="W39" s="26" t="s">
        <v>61</v>
      </c>
      <c r="X39" s="54">
        <v>1.6</v>
      </c>
      <c r="Y39" s="42"/>
      <c r="Z39" s="42"/>
    </row>
    <row r="40" spans="1:30" ht="13.5" customHeight="1">
      <c r="A40" s="23" t="s">
        <v>9</v>
      </c>
      <c r="B40" s="163"/>
      <c r="C40" s="10"/>
      <c r="D40" s="11"/>
      <c r="E40" s="61"/>
      <c r="F40" s="10" t="s">
        <v>377</v>
      </c>
      <c r="G40" s="13"/>
      <c r="H40" s="13">
        <v>1</v>
      </c>
      <c r="I40" s="10" t="s">
        <v>354</v>
      </c>
      <c r="J40" s="81"/>
      <c r="K40" s="13">
        <v>10</v>
      </c>
      <c r="L40" s="10"/>
      <c r="M40" s="20"/>
      <c r="N40" s="61"/>
      <c r="O40" s="10"/>
      <c r="P40" s="17"/>
      <c r="Q40" s="10"/>
      <c r="R40" s="10" t="s">
        <v>19</v>
      </c>
      <c r="S40" s="13"/>
      <c r="T40" s="13">
        <v>10</v>
      </c>
      <c r="U40" s="166"/>
      <c r="V40" s="53">
        <f>X38*5+X40*5</f>
        <v>23.5</v>
      </c>
      <c r="W40" s="26" t="s">
        <v>63</v>
      </c>
      <c r="X40" s="54">
        <v>2.5</v>
      </c>
      <c r="Y40" s="42"/>
      <c r="Z40" s="42"/>
    </row>
    <row r="41" spans="1:30" ht="13.5" customHeight="1">
      <c r="A41" s="168" t="s">
        <v>257</v>
      </c>
      <c r="B41" s="163"/>
      <c r="C41" s="10"/>
      <c r="D41" s="11"/>
      <c r="E41" s="61"/>
      <c r="F41" s="10"/>
      <c r="G41" s="17"/>
      <c r="H41" s="13"/>
      <c r="I41" s="10" t="s">
        <v>380</v>
      </c>
      <c r="J41" s="13"/>
      <c r="K41" s="13">
        <v>20</v>
      </c>
      <c r="L41" s="10"/>
      <c r="M41" s="20"/>
      <c r="N41" s="61"/>
      <c r="O41" s="10"/>
      <c r="P41" s="17"/>
      <c r="Q41" s="10"/>
      <c r="R41" s="10" t="s">
        <v>30</v>
      </c>
      <c r="S41" s="13" t="s">
        <v>141</v>
      </c>
      <c r="T41" s="13">
        <v>20</v>
      </c>
      <c r="U41" s="166"/>
      <c r="V41" s="55" t="s">
        <v>10</v>
      </c>
      <c r="W41" s="26" t="s">
        <v>46</v>
      </c>
      <c r="X41" s="54"/>
      <c r="Y41" s="42"/>
      <c r="Z41" s="42"/>
    </row>
    <row r="42" spans="1:30" ht="13.5" customHeight="1">
      <c r="A42" s="169"/>
      <c r="B42" s="164"/>
      <c r="C42" s="10"/>
      <c r="D42" s="20"/>
      <c r="E42" s="61"/>
      <c r="F42" s="10"/>
      <c r="G42" s="17"/>
      <c r="H42" s="13"/>
      <c r="I42" s="10"/>
      <c r="J42" s="96"/>
      <c r="K42" s="13"/>
      <c r="L42" s="10"/>
      <c r="M42" s="96"/>
      <c r="N42" s="13"/>
      <c r="O42" s="10"/>
      <c r="P42" s="17"/>
      <c r="Q42" s="10"/>
      <c r="R42" s="10" t="s">
        <v>24</v>
      </c>
      <c r="S42" s="17"/>
      <c r="T42" s="13">
        <v>5</v>
      </c>
      <c r="U42" s="166"/>
      <c r="V42" s="53">
        <f>X37*2+X38*7+X39</f>
        <v>30.000000000000004</v>
      </c>
      <c r="W42" s="56" t="s">
        <v>48</v>
      </c>
      <c r="X42" s="57"/>
      <c r="Y42" s="41"/>
      <c r="Z42" s="41"/>
    </row>
    <row r="43" spans="1:30" ht="13.5" customHeight="1">
      <c r="A43" s="18" t="s">
        <v>252</v>
      </c>
      <c r="B43" s="19"/>
      <c r="C43" s="10"/>
      <c r="D43" s="20"/>
      <c r="E43" s="61"/>
      <c r="F43" s="10"/>
      <c r="G43" s="17"/>
      <c r="H43" s="13"/>
      <c r="I43" s="10"/>
      <c r="J43" s="96"/>
      <c r="K43" s="13"/>
      <c r="L43" s="10"/>
      <c r="M43" s="96"/>
      <c r="N43" s="13"/>
      <c r="O43" s="10"/>
      <c r="P43" s="17"/>
      <c r="Q43" s="10"/>
      <c r="R43" s="10" t="s">
        <v>142</v>
      </c>
      <c r="S43" s="13" t="s">
        <v>383</v>
      </c>
      <c r="T43" s="13">
        <v>2</v>
      </c>
      <c r="U43" s="166"/>
      <c r="V43" s="55" t="s">
        <v>11</v>
      </c>
      <c r="W43" s="24"/>
      <c r="X43" s="54"/>
      <c r="Y43" s="83" t="s">
        <v>66</v>
      </c>
      <c r="Z43" s="83" t="s">
        <v>67</v>
      </c>
    </row>
    <row r="44" spans="1:30" ht="13.5" customHeight="1">
      <c r="A44" s="27"/>
      <c r="B44" s="127"/>
      <c r="C44" s="17"/>
      <c r="D44" s="20"/>
      <c r="E44" s="12"/>
      <c r="F44" s="10"/>
      <c r="G44" s="17"/>
      <c r="H44" s="13"/>
      <c r="I44" s="10"/>
      <c r="J44" s="126"/>
      <c r="K44" s="13"/>
      <c r="L44" s="10"/>
      <c r="M44" s="126"/>
      <c r="N44" s="13"/>
      <c r="O44" s="10"/>
      <c r="P44" s="17"/>
      <c r="Q44" s="10"/>
      <c r="R44" s="10"/>
      <c r="S44" s="17"/>
      <c r="T44" s="13"/>
      <c r="U44" s="166"/>
      <c r="V44" s="55"/>
      <c r="W44" s="24"/>
      <c r="X44" s="54"/>
      <c r="Y44" s="83"/>
      <c r="Z44" s="83"/>
    </row>
    <row r="45" spans="1:30" ht="13.5" customHeight="1" thickBot="1">
      <c r="A45" s="29"/>
      <c r="B45" s="30"/>
      <c r="C45" s="34"/>
      <c r="D45" s="34"/>
      <c r="E45" s="89"/>
      <c r="F45" s="34"/>
      <c r="G45" s="31"/>
      <c r="H45" s="36"/>
      <c r="I45" s="34"/>
      <c r="J45" s="35"/>
      <c r="K45" s="34"/>
      <c r="L45" s="34"/>
      <c r="M45" s="35"/>
      <c r="N45" s="34"/>
      <c r="O45" s="34"/>
      <c r="P45" s="31"/>
      <c r="Q45" s="34"/>
      <c r="R45" s="124"/>
      <c r="S45" s="130"/>
      <c r="T45" s="131"/>
      <c r="U45" s="167"/>
      <c r="V45" s="62">
        <f>V38*4+V40*9+V42*4</f>
        <v>793.5</v>
      </c>
      <c r="W45" s="63"/>
      <c r="X45" s="64"/>
      <c r="Y45" s="84">
        <f>B45+E45+H45+K45+N45+Q45</f>
        <v>0</v>
      </c>
      <c r="Z45" s="84">
        <f>C45+F45+I45+L45+O45+R45</f>
        <v>0</v>
      </c>
    </row>
  </sheetData>
  <mergeCells count="16">
    <mergeCell ref="A1:X1"/>
    <mergeCell ref="B4:B9"/>
    <mergeCell ref="U4:U11"/>
    <mergeCell ref="A8:A9"/>
    <mergeCell ref="B12:B17"/>
    <mergeCell ref="U12:U19"/>
    <mergeCell ref="A16:A17"/>
    <mergeCell ref="B37:B42"/>
    <mergeCell ref="U37:U45"/>
    <mergeCell ref="A41:A42"/>
    <mergeCell ref="B20:B25"/>
    <mergeCell ref="U20:U28"/>
    <mergeCell ref="A24:A25"/>
    <mergeCell ref="B29:B34"/>
    <mergeCell ref="U29:U36"/>
    <mergeCell ref="A33:A34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zoomScaleNormal="100" workbookViewId="0">
      <selection activeCell="J6" sqref="J6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72" t="s">
        <v>486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Z1" s="3"/>
    </row>
    <row r="2" spans="1:30" s="2" customFormat="1" ht="13.5" customHeight="1" thickBot="1">
      <c r="A2" s="4" t="s">
        <v>35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250</v>
      </c>
      <c r="B3" s="44" t="s">
        <v>0</v>
      </c>
      <c r="C3" s="45" t="s">
        <v>1</v>
      </c>
      <c r="D3" s="46" t="s">
        <v>36</v>
      </c>
      <c r="E3" s="47" t="s">
        <v>37</v>
      </c>
      <c r="F3" s="45" t="s">
        <v>2</v>
      </c>
      <c r="G3" s="45" t="s">
        <v>36</v>
      </c>
      <c r="H3" s="45" t="s">
        <v>37</v>
      </c>
      <c r="I3" s="45" t="s">
        <v>3</v>
      </c>
      <c r="J3" s="45" t="s">
        <v>36</v>
      </c>
      <c r="K3" s="45" t="s">
        <v>37</v>
      </c>
      <c r="L3" s="45" t="s">
        <v>3</v>
      </c>
      <c r="M3" s="45" t="s">
        <v>36</v>
      </c>
      <c r="N3" s="45" t="s">
        <v>37</v>
      </c>
      <c r="O3" s="45" t="s">
        <v>3</v>
      </c>
      <c r="P3" s="45" t="s">
        <v>36</v>
      </c>
      <c r="Q3" s="45" t="s">
        <v>37</v>
      </c>
      <c r="R3" s="46" t="s">
        <v>4</v>
      </c>
      <c r="S3" s="45" t="s">
        <v>36</v>
      </c>
      <c r="T3" s="45" t="s">
        <v>37</v>
      </c>
      <c r="U3" s="45" t="s">
        <v>38</v>
      </c>
      <c r="V3" s="48" t="s">
        <v>5</v>
      </c>
      <c r="W3" s="45" t="s">
        <v>39</v>
      </c>
      <c r="X3" s="49" t="s">
        <v>40</v>
      </c>
      <c r="Y3" s="3"/>
    </row>
    <row r="4" spans="1:30" ht="13.5" customHeight="1">
      <c r="A4" s="22">
        <v>5</v>
      </c>
      <c r="B4" s="162"/>
      <c r="C4" s="65" t="s">
        <v>68</v>
      </c>
      <c r="D4" s="66" t="s">
        <v>50</v>
      </c>
      <c r="E4" s="67"/>
      <c r="F4" s="68" t="s">
        <v>288</v>
      </c>
      <c r="G4" s="68" t="s">
        <v>109</v>
      </c>
      <c r="H4" s="68"/>
      <c r="I4" s="68" t="s">
        <v>289</v>
      </c>
      <c r="J4" s="68" t="s">
        <v>113</v>
      </c>
      <c r="K4" s="68"/>
      <c r="L4" s="65" t="s">
        <v>290</v>
      </c>
      <c r="M4" s="65" t="s">
        <v>280</v>
      </c>
      <c r="N4" s="65"/>
      <c r="O4" s="68" t="s">
        <v>82</v>
      </c>
      <c r="P4" s="68" t="s">
        <v>52</v>
      </c>
      <c r="Q4" s="68"/>
      <c r="R4" s="65" t="s">
        <v>291</v>
      </c>
      <c r="S4" s="65" t="s">
        <v>51</v>
      </c>
      <c r="T4" s="65"/>
      <c r="U4" s="165" t="s">
        <v>53</v>
      </c>
      <c r="V4" s="50" t="s">
        <v>6</v>
      </c>
      <c r="W4" s="51" t="s">
        <v>54</v>
      </c>
      <c r="X4" s="52">
        <v>5.9</v>
      </c>
      <c r="AA4" s="2" t="s">
        <v>55</v>
      </c>
      <c r="AB4" s="2" t="s">
        <v>56</v>
      </c>
      <c r="AC4" s="2" t="s">
        <v>57</v>
      </c>
      <c r="AD4" s="2" t="s">
        <v>58</v>
      </c>
    </row>
    <row r="5" spans="1:30" ht="13.5" customHeight="1">
      <c r="A5" s="23" t="s">
        <v>7</v>
      </c>
      <c r="B5" s="163"/>
      <c r="C5" s="10" t="s">
        <v>29</v>
      </c>
      <c r="D5" s="11"/>
      <c r="E5" s="12">
        <v>110</v>
      </c>
      <c r="F5" s="10" t="s">
        <v>349</v>
      </c>
      <c r="G5" s="13"/>
      <c r="H5" s="13">
        <v>50</v>
      </c>
      <c r="I5" s="10" t="s">
        <v>386</v>
      </c>
      <c r="J5" s="13" t="s">
        <v>132</v>
      </c>
      <c r="K5" s="13">
        <v>50</v>
      </c>
      <c r="L5" s="10" t="s">
        <v>388</v>
      </c>
      <c r="M5" s="13"/>
      <c r="N5" s="13">
        <v>35</v>
      </c>
      <c r="O5" s="10" t="str">
        <f>O4</f>
        <v>深色蔬菜</v>
      </c>
      <c r="P5" s="10"/>
      <c r="Q5" s="10">
        <v>100</v>
      </c>
      <c r="R5" s="86" t="s">
        <v>366</v>
      </c>
      <c r="S5" s="81"/>
      <c r="T5" s="13">
        <v>20</v>
      </c>
      <c r="U5" s="166"/>
      <c r="V5" s="53">
        <f>X4*15+X6*5+10</f>
        <v>107.5</v>
      </c>
      <c r="W5" s="26" t="s">
        <v>59</v>
      </c>
      <c r="X5" s="54">
        <v>3.4</v>
      </c>
      <c r="Y5" s="3" t="s">
        <v>60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10</v>
      </c>
      <c r="B6" s="163"/>
      <c r="C6" s="10"/>
      <c r="D6" s="13"/>
      <c r="E6" s="13"/>
      <c r="F6" s="10" t="s">
        <v>370</v>
      </c>
      <c r="G6" s="13"/>
      <c r="H6" s="13">
        <v>15</v>
      </c>
      <c r="I6" s="10"/>
      <c r="J6" s="13"/>
      <c r="K6" s="13"/>
      <c r="L6" s="10" t="s">
        <v>349</v>
      </c>
      <c r="M6" s="13"/>
      <c r="N6" s="13">
        <v>10</v>
      </c>
      <c r="O6" s="10"/>
      <c r="P6" s="10"/>
      <c r="Q6" s="10"/>
      <c r="R6" s="10" t="s">
        <v>360</v>
      </c>
      <c r="S6" s="81"/>
      <c r="T6" s="13">
        <v>10</v>
      </c>
      <c r="U6" s="166"/>
      <c r="V6" s="55" t="s">
        <v>8</v>
      </c>
      <c r="W6" s="26" t="s">
        <v>61</v>
      </c>
      <c r="X6" s="54">
        <v>1.8</v>
      </c>
      <c r="Y6" s="14" t="s">
        <v>62</v>
      </c>
      <c r="Z6" s="3">
        <v>2</v>
      </c>
      <c r="AA6" s="15">
        <f>Z6*7</f>
        <v>14</v>
      </c>
      <c r="AB6" s="3">
        <f>Z6*5</f>
        <v>10</v>
      </c>
      <c r="AC6" s="3" t="s">
        <v>45</v>
      </c>
      <c r="AD6" s="16">
        <f>AA6*4+AB6*9</f>
        <v>146</v>
      </c>
    </row>
    <row r="7" spans="1:30" ht="13.5" customHeight="1">
      <c r="A7" s="23" t="s">
        <v>9</v>
      </c>
      <c r="B7" s="163"/>
      <c r="C7" s="10"/>
      <c r="D7" s="11"/>
      <c r="E7" s="61"/>
      <c r="F7" s="10" t="s">
        <v>130</v>
      </c>
      <c r="G7" s="13"/>
      <c r="H7" s="13">
        <v>5</v>
      </c>
      <c r="I7" s="10"/>
      <c r="J7" s="13"/>
      <c r="K7" s="13"/>
      <c r="L7" s="10" t="s">
        <v>389</v>
      </c>
      <c r="M7" s="13"/>
      <c r="N7" s="13">
        <v>5</v>
      </c>
      <c r="O7" s="10"/>
      <c r="P7" s="17"/>
      <c r="Q7" s="10"/>
      <c r="R7" s="10" t="s">
        <v>351</v>
      </c>
      <c r="S7" s="87"/>
      <c r="T7" s="13">
        <v>5</v>
      </c>
      <c r="U7" s="166"/>
      <c r="V7" s="53">
        <f>X5*5+X7*5</f>
        <v>30</v>
      </c>
      <c r="W7" s="26" t="s">
        <v>63</v>
      </c>
      <c r="X7" s="54">
        <v>2.6</v>
      </c>
      <c r="Y7" s="2" t="s">
        <v>64</v>
      </c>
      <c r="Z7" s="3">
        <v>1.8</v>
      </c>
      <c r="AA7" s="3">
        <f>Z7*1</f>
        <v>1.8</v>
      </c>
      <c r="AB7" s="3" t="s">
        <v>45</v>
      </c>
      <c r="AC7" s="3">
        <f>Z7*5</f>
        <v>9</v>
      </c>
      <c r="AD7" s="3">
        <f>AA7*4+AC7*4</f>
        <v>43.2</v>
      </c>
    </row>
    <row r="8" spans="1:30" ht="13.5" customHeight="1">
      <c r="A8" s="168" t="s">
        <v>258</v>
      </c>
      <c r="B8" s="163"/>
      <c r="C8" s="10"/>
      <c r="D8" s="11"/>
      <c r="E8" s="61"/>
      <c r="F8" s="10" t="s">
        <v>384</v>
      </c>
      <c r="G8" s="10"/>
      <c r="H8" s="13">
        <v>10</v>
      </c>
      <c r="I8" s="10"/>
      <c r="J8" s="10"/>
      <c r="K8" s="13"/>
      <c r="L8" s="10" t="s">
        <v>128</v>
      </c>
      <c r="M8" s="13"/>
      <c r="N8" s="13">
        <v>5</v>
      </c>
      <c r="O8" s="10"/>
      <c r="P8" s="17"/>
      <c r="Q8" s="10"/>
      <c r="R8" s="10" t="s">
        <v>391</v>
      </c>
      <c r="S8" s="81"/>
      <c r="T8" s="13">
        <v>10</v>
      </c>
      <c r="U8" s="166"/>
      <c r="V8" s="55" t="s">
        <v>10</v>
      </c>
      <c r="W8" s="26" t="s">
        <v>46</v>
      </c>
      <c r="X8" s="54"/>
      <c r="Y8" s="2" t="s">
        <v>47</v>
      </c>
      <c r="Z8" s="3">
        <v>2.5</v>
      </c>
      <c r="AA8" s="3"/>
      <c r="AB8" s="3">
        <f>Z8*5</f>
        <v>12.5</v>
      </c>
      <c r="AC8" s="3" t="s">
        <v>45</v>
      </c>
      <c r="AD8" s="3">
        <f>AB8*9</f>
        <v>112.5</v>
      </c>
    </row>
    <row r="9" spans="1:30" ht="13.5" customHeight="1">
      <c r="A9" s="169"/>
      <c r="B9" s="164"/>
      <c r="C9" s="10"/>
      <c r="D9" s="20"/>
      <c r="E9" s="61"/>
      <c r="F9" s="10" t="s">
        <v>385</v>
      </c>
      <c r="G9" s="17"/>
      <c r="H9" s="13">
        <v>1</v>
      </c>
      <c r="I9" s="24"/>
      <c r="J9" s="25"/>
      <c r="K9" s="26"/>
      <c r="L9" s="24"/>
      <c r="M9" s="25"/>
      <c r="N9" s="26"/>
      <c r="O9" s="10"/>
      <c r="P9" s="17"/>
      <c r="Q9" s="10"/>
      <c r="R9" s="10"/>
      <c r="S9" s="91"/>
      <c r="T9" s="13"/>
      <c r="U9" s="166"/>
      <c r="V9" s="53">
        <f>X4*2+X5*7+X6</f>
        <v>37.4</v>
      </c>
      <c r="W9" s="56" t="s">
        <v>48</v>
      </c>
      <c r="X9" s="57"/>
      <c r="Y9" s="2" t="s">
        <v>49</v>
      </c>
      <c r="Z9" s="3">
        <v>1</v>
      </c>
      <c r="AC9" s="2">
        <f>Z9*15</f>
        <v>15</v>
      </c>
    </row>
    <row r="10" spans="1:30" ht="13.5" customHeight="1">
      <c r="A10" s="18" t="s">
        <v>252</v>
      </c>
      <c r="B10" s="19"/>
      <c r="C10" s="17"/>
      <c r="D10" s="20"/>
      <c r="E10" s="12"/>
      <c r="F10" s="10"/>
      <c r="G10" s="17"/>
      <c r="H10" s="13"/>
      <c r="I10" s="10"/>
      <c r="J10" s="91"/>
      <c r="K10" s="10"/>
      <c r="L10" s="10"/>
      <c r="M10" s="91"/>
      <c r="N10" s="10"/>
      <c r="O10" s="10"/>
      <c r="P10" s="17"/>
      <c r="Q10" s="10"/>
      <c r="R10" s="10"/>
      <c r="S10" s="17"/>
      <c r="T10" s="13"/>
      <c r="U10" s="166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8"/>
      <c r="B11" s="79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71"/>
      <c r="V11" s="58">
        <f>V5*4+V7*9+V9*4</f>
        <v>849.6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5</v>
      </c>
      <c r="B12" s="164"/>
      <c r="C12" s="65" t="s">
        <v>114</v>
      </c>
      <c r="D12" s="65" t="s">
        <v>27</v>
      </c>
      <c r="E12" s="65"/>
      <c r="F12" s="68" t="s">
        <v>292</v>
      </c>
      <c r="G12" s="68" t="s">
        <v>270</v>
      </c>
      <c r="H12" s="68"/>
      <c r="I12" s="68" t="s">
        <v>293</v>
      </c>
      <c r="J12" s="68" t="s">
        <v>81</v>
      </c>
      <c r="K12" s="68"/>
      <c r="L12" s="68" t="s">
        <v>294</v>
      </c>
      <c r="M12" s="69" t="s">
        <v>115</v>
      </c>
      <c r="N12" s="68"/>
      <c r="O12" s="65" t="s">
        <v>262</v>
      </c>
      <c r="P12" s="65" t="s">
        <v>52</v>
      </c>
      <c r="Q12" s="65"/>
      <c r="R12" s="65" t="s">
        <v>295</v>
      </c>
      <c r="S12" s="65" t="s">
        <v>17</v>
      </c>
      <c r="T12" s="65"/>
      <c r="U12" s="165" t="s">
        <v>53</v>
      </c>
      <c r="V12" s="50" t="s">
        <v>6</v>
      </c>
      <c r="W12" s="51" t="s">
        <v>54</v>
      </c>
      <c r="X12" s="52">
        <v>5.5</v>
      </c>
      <c r="AA12" s="2" t="s">
        <v>55</v>
      </c>
      <c r="AB12" s="2" t="s">
        <v>56</v>
      </c>
      <c r="AC12" s="2" t="s">
        <v>57</v>
      </c>
      <c r="AD12" s="2" t="s">
        <v>58</v>
      </c>
    </row>
    <row r="13" spans="1:30" ht="13.5" customHeight="1">
      <c r="A13" s="23" t="s">
        <v>7</v>
      </c>
      <c r="B13" s="170"/>
      <c r="C13" s="10" t="s">
        <v>29</v>
      </c>
      <c r="D13" s="13"/>
      <c r="E13" s="13">
        <v>70</v>
      </c>
      <c r="F13" s="10" t="s">
        <v>392</v>
      </c>
      <c r="G13" s="13"/>
      <c r="H13" s="13">
        <v>60</v>
      </c>
      <c r="I13" s="10" t="s">
        <v>349</v>
      </c>
      <c r="J13" s="13"/>
      <c r="K13" s="13">
        <v>20</v>
      </c>
      <c r="L13" s="10" t="s">
        <v>149</v>
      </c>
      <c r="M13" s="81"/>
      <c r="N13" s="13">
        <v>30</v>
      </c>
      <c r="O13" s="10" t="str">
        <f>O12</f>
        <v>淺色蔬菜</v>
      </c>
      <c r="P13" s="80"/>
      <c r="Q13" s="10">
        <v>100</v>
      </c>
      <c r="R13" s="86" t="s">
        <v>396</v>
      </c>
      <c r="S13" s="81"/>
      <c r="T13" s="13">
        <v>20</v>
      </c>
      <c r="U13" s="166"/>
      <c r="V13" s="53">
        <f>X12*15+X14*5+10</f>
        <v>102.5</v>
      </c>
      <c r="W13" s="26" t="s">
        <v>59</v>
      </c>
      <c r="X13" s="54">
        <v>2.4</v>
      </c>
      <c r="Y13" s="3" t="s">
        <v>60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11</v>
      </c>
      <c r="B14" s="170"/>
      <c r="C14" s="10" t="s">
        <v>143</v>
      </c>
      <c r="D14" s="13"/>
      <c r="E14" s="13">
        <v>40</v>
      </c>
      <c r="F14" s="10"/>
      <c r="G14" s="13"/>
      <c r="H14" s="13"/>
      <c r="I14" s="10" t="s">
        <v>393</v>
      </c>
      <c r="J14" s="13" t="s">
        <v>394</v>
      </c>
      <c r="K14" s="13">
        <v>30</v>
      </c>
      <c r="L14" s="10" t="s">
        <v>19</v>
      </c>
      <c r="M14" s="81"/>
      <c r="N14" s="13">
        <v>5</v>
      </c>
      <c r="O14" s="10"/>
      <c r="P14" s="10"/>
      <c r="Q14" s="10"/>
      <c r="R14" s="10" t="s">
        <v>397</v>
      </c>
      <c r="S14" s="81"/>
      <c r="T14" s="13">
        <v>10</v>
      </c>
      <c r="U14" s="166"/>
      <c r="V14" s="55" t="s">
        <v>8</v>
      </c>
      <c r="W14" s="26" t="s">
        <v>61</v>
      </c>
      <c r="X14" s="54">
        <v>2</v>
      </c>
      <c r="Y14" s="14" t="s">
        <v>62</v>
      </c>
      <c r="Z14" s="3">
        <v>2</v>
      </c>
      <c r="AA14" s="15">
        <f>Z14*7</f>
        <v>14</v>
      </c>
      <c r="AB14" s="3">
        <f>Z14*5</f>
        <v>10</v>
      </c>
      <c r="AC14" s="3" t="s">
        <v>45</v>
      </c>
      <c r="AD14" s="16">
        <f>AA14*4+AB14*9</f>
        <v>146</v>
      </c>
    </row>
    <row r="15" spans="1:30" ht="13.5" customHeight="1">
      <c r="A15" s="23" t="s">
        <v>253</v>
      </c>
      <c r="B15" s="170"/>
      <c r="C15" s="17"/>
      <c r="D15" s="85"/>
      <c r="E15" s="12"/>
      <c r="F15" s="10"/>
      <c r="G15" s="13"/>
      <c r="H15" s="13"/>
      <c r="I15" s="10"/>
      <c r="J15" s="81"/>
      <c r="K15" s="13"/>
      <c r="L15" s="10" t="s">
        <v>146</v>
      </c>
      <c r="M15" s="13"/>
      <c r="N15" s="13">
        <v>2</v>
      </c>
      <c r="O15" s="10"/>
      <c r="P15" s="17"/>
      <c r="Q15" s="10"/>
      <c r="R15" s="10" t="s">
        <v>398</v>
      </c>
      <c r="S15" s="87"/>
      <c r="T15" s="13">
        <v>1</v>
      </c>
      <c r="U15" s="166"/>
      <c r="V15" s="53">
        <f>X13*5+X15*5</f>
        <v>26</v>
      </c>
      <c r="W15" s="26" t="s">
        <v>63</v>
      </c>
      <c r="X15" s="54">
        <v>2.8</v>
      </c>
      <c r="Y15" s="2" t="s">
        <v>64</v>
      </c>
      <c r="Z15" s="3">
        <v>1.6</v>
      </c>
      <c r="AA15" s="3">
        <f>Z15*1</f>
        <v>1.6</v>
      </c>
      <c r="AB15" s="3" t="s">
        <v>45</v>
      </c>
      <c r="AC15" s="3">
        <f>Z15*5</f>
        <v>8</v>
      </c>
      <c r="AD15" s="3">
        <f>AA15*4+AC15*4</f>
        <v>38.4</v>
      </c>
    </row>
    <row r="16" spans="1:30" ht="13.5" customHeight="1">
      <c r="A16" s="168" t="s">
        <v>254</v>
      </c>
      <c r="B16" s="170"/>
      <c r="C16" s="17"/>
      <c r="D16" s="20"/>
      <c r="E16" s="12"/>
      <c r="F16" s="10"/>
      <c r="G16" s="17"/>
      <c r="H16" s="13"/>
      <c r="I16" s="10"/>
      <c r="J16" s="13"/>
      <c r="K16" s="13"/>
      <c r="L16" s="10" t="s">
        <v>26</v>
      </c>
      <c r="M16" s="91"/>
      <c r="N16" s="13">
        <v>10</v>
      </c>
      <c r="O16" s="10"/>
      <c r="P16" s="17"/>
      <c r="Q16" s="10"/>
      <c r="R16" s="10" t="s">
        <v>476</v>
      </c>
      <c r="S16" s="81" t="s">
        <v>477</v>
      </c>
      <c r="T16" s="13">
        <v>10</v>
      </c>
      <c r="U16" s="166"/>
      <c r="V16" s="55" t="s">
        <v>10</v>
      </c>
      <c r="W16" s="26" t="s">
        <v>46</v>
      </c>
      <c r="X16" s="54"/>
      <c r="Y16" s="2" t="s">
        <v>47</v>
      </c>
      <c r="Z16" s="3">
        <v>2.5</v>
      </c>
      <c r="AA16" s="3"/>
      <c r="AB16" s="3">
        <f>Z16*5</f>
        <v>12.5</v>
      </c>
      <c r="AC16" s="3" t="s">
        <v>45</v>
      </c>
      <c r="AD16" s="3">
        <f>AB16*9</f>
        <v>112.5</v>
      </c>
    </row>
    <row r="17" spans="1:30" ht="13.5" customHeight="1">
      <c r="A17" s="168"/>
      <c r="B17" s="170"/>
      <c r="C17" s="17"/>
      <c r="D17" s="20"/>
      <c r="E17" s="12"/>
      <c r="F17" s="10"/>
      <c r="G17" s="17"/>
      <c r="H17" s="13"/>
      <c r="I17" s="10"/>
      <c r="J17" s="81"/>
      <c r="K17" s="13"/>
      <c r="L17" s="24" t="s">
        <v>145</v>
      </c>
      <c r="M17" s="25"/>
      <c r="N17" s="26">
        <v>5</v>
      </c>
      <c r="O17" s="10"/>
      <c r="P17" s="17"/>
      <c r="Q17" s="10"/>
      <c r="R17" s="10"/>
      <c r="S17" s="81"/>
      <c r="T17" s="13"/>
      <c r="U17" s="166"/>
      <c r="V17" s="53">
        <f>X12*2+X13*7+X14</f>
        <v>29.8</v>
      </c>
      <c r="W17" s="56" t="s">
        <v>48</v>
      </c>
      <c r="X17" s="57"/>
      <c r="Y17" s="2" t="s">
        <v>49</v>
      </c>
      <c r="Z17" s="3">
        <v>1</v>
      </c>
      <c r="AC17" s="2">
        <f>Z17*15</f>
        <v>15</v>
      </c>
    </row>
    <row r="18" spans="1:30" ht="13.5" customHeight="1">
      <c r="A18" s="18" t="s">
        <v>252</v>
      </c>
      <c r="B18" s="19"/>
      <c r="C18" s="17"/>
      <c r="D18" s="20"/>
      <c r="E18" s="12"/>
      <c r="F18" s="10"/>
      <c r="G18" s="17"/>
      <c r="H18" s="13"/>
      <c r="I18" s="10"/>
      <c r="J18" s="91"/>
      <c r="K18" s="10"/>
      <c r="L18" s="10" t="s">
        <v>473</v>
      </c>
      <c r="M18" s="91"/>
      <c r="N18" s="13">
        <v>10</v>
      </c>
      <c r="O18" s="10"/>
      <c r="P18" s="17"/>
      <c r="Q18" s="10"/>
      <c r="R18" s="10"/>
      <c r="S18" s="17"/>
      <c r="T18" s="13"/>
      <c r="U18" s="166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71"/>
      <c r="V19" s="58">
        <f>V13*4+V15*9+V17*4</f>
        <v>763.2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5</v>
      </c>
      <c r="B20" s="170"/>
      <c r="C20" s="65" t="s">
        <v>296</v>
      </c>
      <c r="D20" s="66" t="s">
        <v>274</v>
      </c>
      <c r="E20" s="67"/>
      <c r="F20" s="68" t="s">
        <v>297</v>
      </c>
      <c r="G20" s="68" t="s">
        <v>81</v>
      </c>
      <c r="H20" s="68"/>
      <c r="I20" s="68" t="s">
        <v>298</v>
      </c>
      <c r="J20" s="68" t="s">
        <v>277</v>
      </c>
      <c r="K20" s="68"/>
      <c r="L20" s="68" t="s">
        <v>496</v>
      </c>
      <c r="M20" s="68" t="s">
        <v>495</v>
      </c>
      <c r="N20" s="68"/>
      <c r="O20" s="68" t="s">
        <v>82</v>
      </c>
      <c r="P20" s="68" t="s">
        <v>52</v>
      </c>
      <c r="Q20" s="68"/>
      <c r="R20" s="65" t="s">
        <v>299</v>
      </c>
      <c r="S20" s="65" t="s">
        <v>51</v>
      </c>
      <c r="T20" s="65"/>
      <c r="U20" s="165" t="s">
        <v>53</v>
      </c>
      <c r="V20" s="50" t="s">
        <v>6</v>
      </c>
      <c r="W20" s="51" t="s">
        <v>54</v>
      </c>
      <c r="X20" s="52">
        <v>6.5</v>
      </c>
      <c r="AA20" s="2" t="s">
        <v>55</v>
      </c>
      <c r="AB20" s="2" t="s">
        <v>56</v>
      </c>
      <c r="AC20" s="2" t="s">
        <v>57</v>
      </c>
      <c r="AD20" s="2" t="s">
        <v>58</v>
      </c>
    </row>
    <row r="21" spans="1:30" ht="13.5" customHeight="1">
      <c r="A21" s="23" t="s">
        <v>255</v>
      </c>
      <c r="B21" s="170"/>
      <c r="C21" s="10" t="s">
        <v>399</v>
      </c>
      <c r="D21" s="11"/>
      <c r="E21" s="12">
        <v>165</v>
      </c>
      <c r="F21" s="10" t="s">
        <v>83</v>
      </c>
      <c r="G21" s="13"/>
      <c r="H21" s="13">
        <v>50</v>
      </c>
      <c r="I21" s="10" t="s">
        <v>404</v>
      </c>
      <c r="J21" s="13" t="s">
        <v>405</v>
      </c>
      <c r="K21" s="13">
        <v>40</v>
      </c>
      <c r="L21" s="10" t="s">
        <v>497</v>
      </c>
      <c r="M21" s="13" t="s">
        <v>498</v>
      </c>
      <c r="N21" s="13">
        <v>20</v>
      </c>
      <c r="O21" s="10" t="str">
        <f>O20</f>
        <v>深色蔬菜</v>
      </c>
      <c r="P21" s="10"/>
      <c r="Q21" s="10">
        <v>100</v>
      </c>
      <c r="R21" s="86" t="s">
        <v>350</v>
      </c>
      <c r="S21" s="81"/>
      <c r="T21" s="13">
        <v>30</v>
      </c>
      <c r="U21" s="166"/>
      <c r="V21" s="53">
        <f>X20*15+X22*5+10</f>
        <v>118</v>
      </c>
      <c r="W21" s="26" t="s">
        <v>59</v>
      </c>
      <c r="X21" s="54">
        <v>2.1</v>
      </c>
      <c r="Y21" s="3" t="s">
        <v>60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12</v>
      </c>
      <c r="B22" s="170"/>
      <c r="C22" s="10" t="s">
        <v>400</v>
      </c>
      <c r="D22" s="13"/>
      <c r="E22" s="13">
        <v>10</v>
      </c>
      <c r="F22" s="10"/>
      <c r="G22" s="13"/>
      <c r="H22" s="13"/>
      <c r="I22" s="10"/>
      <c r="J22" s="13"/>
      <c r="K22" s="13"/>
      <c r="L22" s="10"/>
      <c r="M22" s="13"/>
      <c r="N22" s="13"/>
      <c r="O22" s="10"/>
      <c r="P22" s="10"/>
      <c r="Q22" s="10"/>
      <c r="R22" s="10" t="s">
        <v>351</v>
      </c>
      <c r="S22" s="81"/>
      <c r="T22" s="13">
        <v>5</v>
      </c>
      <c r="U22" s="166"/>
      <c r="V22" s="55" t="s">
        <v>8</v>
      </c>
      <c r="W22" s="26" t="s">
        <v>61</v>
      </c>
      <c r="X22" s="54">
        <v>2.1</v>
      </c>
      <c r="Y22" s="14" t="s">
        <v>62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45</v>
      </c>
      <c r="AD22" s="16">
        <f>AA22*4+AB22*9</f>
        <v>160.60000000000002</v>
      </c>
    </row>
    <row r="23" spans="1:30" ht="13.5" customHeight="1">
      <c r="A23" s="23" t="s">
        <v>9</v>
      </c>
      <c r="B23" s="170"/>
      <c r="C23" s="10" t="s">
        <v>401</v>
      </c>
      <c r="D23" s="11"/>
      <c r="E23" s="61">
        <v>5</v>
      </c>
      <c r="F23" s="10"/>
      <c r="G23" s="13"/>
      <c r="H23" s="13"/>
      <c r="I23" s="10"/>
      <c r="J23" s="13"/>
      <c r="K23" s="13"/>
      <c r="L23" s="10"/>
      <c r="M23" s="20"/>
      <c r="N23" s="61"/>
      <c r="O23" s="10"/>
      <c r="P23" s="17"/>
      <c r="Q23" s="10"/>
      <c r="R23" s="10" t="s">
        <v>400</v>
      </c>
      <c r="S23" s="13"/>
      <c r="T23" s="13">
        <v>10</v>
      </c>
      <c r="U23" s="166"/>
      <c r="V23" s="53">
        <f>X21*5+X23*5</f>
        <v>23</v>
      </c>
      <c r="W23" s="26" t="s">
        <v>63</v>
      </c>
      <c r="X23" s="54">
        <v>2.5</v>
      </c>
      <c r="Y23" s="2" t="s">
        <v>64</v>
      </c>
      <c r="Z23" s="3">
        <v>1.6</v>
      </c>
      <c r="AA23" s="3">
        <f>Z23*1</f>
        <v>1.6</v>
      </c>
      <c r="AB23" s="3" t="s">
        <v>45</v>
      </c>
      <c r="AC23" s="3">
        <f>Z23*5</f>
        <v>8</v>
      </c>
      <c r="AD23" s="3">
        <f>AA23*4+AC23*4</f>
        <v>38.4</v>
      </c>
    </row>
    <row r="24" spans="1:30" ht="13.5" customHeight="1">
      <c r="A24" s="168" t="s">
        <v>256</v>
      </c>
      <c r="B24" s="170"/>
      <c r="C24" s="10" t="s">
        <v>402</v>
      </c>
      <c r="D24" s="11"/>
      <c r="E24" s="61">
        <v>10</v>
      </c>
      <c r="F24" s="10"/>
      <c r="G24" s="17"/>
      <c r="H24" s="13"/>
      <c r="I24" s="10"/>
      <c r="J24" s="91"/>
      <c r="K24" s="13"/>
      <c r="L24" s="10"/>
      <c r="M24" s="20"/>
      <c r="N24" s="61"/>
      <c r="O24" s="10"/>
      <c r="P24" s="17"/>
      <c r="Q24" s="10"/>
      <c r="R24" s="10"/>
      <c r="S24" s="81"/>
      <c r="T24" s="13"/>
      <c r="U24" s="166"/>
      <c r="V24" s="55" t="s">
        <v>10</v>
      </c>
      <c r="W24" s="26" t="s">
        <v>46</v>
      </c>
      <c r="X24" s="54"/>
      <c r="Y24" s="2" t="s">
        <v>47</v>
      </c>
      <c r="Z24" s="3">
        <v>2.5</v>
      </c>
      <c r="AA24" s="3"/>
      <c r="AB24" s="3">
        <f>Z24*5</f>
        <v>12.5</v>
      </c>
      <c r="AC24" s="3" t="s">
        <v>45</v>
      </c>
      <c r="AD24" s="3">
        <f>AB24*9</f>
        <v>112.5</v>
      </c>
    </row>
    <row r="25" spans="1:30" ht="13.5" customHeight="1">
      <c r="A25" s="168"/>
      <c r="B25" s="170"/>
      <c r="C25" s="10" t="s">
        <v>403</v>
      </c>
      <c r="D25" s="20"/>
      <c r="E25" s="61">
        <v>2</v>
      </c>
      <c r="F25" s="10"/>
      <c r="G25" s="17"/>
      <c r="H25" s="13"/>
      <c r="I25" s="10"/>
      <c r="J25" s="91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166"/>
      <c r="V25" s="53">
        <f>X20*2+X21*7+X22</f>
        <v>29.800000000000004</v>
      </c>
      <c r="W25" s="56" t="s">
        <v>48</v>
      </c>
      <c r="X25" s="57"/>
      <c r="Y25" s="2" t="s">
        <v>49</v>
      </c>
      <c r="AC25" s="2">
        <f>Z25*15</f>
        <v>0</v>
      </c>
    </row>
    <row r="26" spans="1:30" ht="13.5" customHeight="1">
      <c r="A26" s="18" t="s">
        <v>252</v>
      </c>
      <c r="B26" s="19"/>
      <c r="C26" s="17"/>
      <c r="D26" s="20"/>
      <c r="E26" s="12"/>
      <c r="F26" s="10"/>
      <c r="G26" s="17"/>
      <c r="H26" s="13"/>
      <c r="I26" s="10"/>
      <c r="J26" s="91"/>
      <c r="K26" s="10"/>
      <c r="L26" s="10"/>
      <c r="M26" s="91"/>
      <c r="N26" s="13"/>
      <c r="O26" s="10"/>
      <c r="P26" s="17"/>
      <c r="Q26" s="10"/>
      <c r="R26" s="10"/>
      <c r="S26" s="17"/>
      <c r="T26" s="13"/>
      <c r="U26" s="166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70"/>
      <c r="D27" s="71"/>
      <c r="E27" s="72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71"/>
      <c r="V27" s="58">
        <f>V21*4+V23*9+V25*4</f>
        <v>798.2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5</v>
      </c>
      <c r="B28" s="170"/>
      <c r="C28" s="65" t="s">
        <v>118</v>
      </c>
      <c r="D28" s="66" t="s">
        <v>50</v>
      </c>
      <c r="E28" s="67"/>
      <c r="F28" s="68" t="s">
        <v>300</v>
      </c>
      <c r="G28" s="68" t="s">
        <v>264</v>
      </c>
      <c r="H28" s="68"/>
      <c r="I28" s="65" t="s">
        <v>301</v>
      </c>
      <c r="J28" s="65" t="s">
        <v>280</v>
      </c>
      <c r="K28" s="65"/>
      <c r="L28" s="65" t="s">
        <v>302</v>
      </c>
      <c r="M28" s="65" t="s">
        <v>277</v>
      </c>
      <c r="N28" s="65"/>
      <c r="O28" s="68" t="s">
        <v>70</v>
      </c>
      <c r="P28" s="65" t="s">
        <v>52</v>
      </c>
      <c r="Q28" s="65"/>
      <c r="R28" s="65" t="s">
        <v>303</v>
      </c>
      <c r="S28" s="65" t="s">
        <v>51</v>
      </c>
      <c r="T28" s="65"/>
      <c r="U28" s="165" t="s">
        <v>53</v>
      </c>
      <c r="V28" s="50" t="s">
        <v>6</v>
      </c>
      <c r="W28" s="51" t="s">
        <v>54</v>
      </c>
      <c r="X28" s="52">
        <v>5.5</v>
      </c>
      <c r="Y28" s="82" t="s">
        <v>56</v>
      </c>
      <c r="Z28" s="82" t="s">
        <v>55</v>
      </c>
      <c r="AA28" s="2" t="s">
        <v>55</v>
      </c>
      <c r="AB28" s="2" t="s">
        <v>56</v>
      </c>
      <c r="AC28" s="2" t="s">
        <v>57</v>
      </c>
      <c r="AD28" s="2" t="s">
        <v>58</v>
      </c>
    </row>
    <row r="29" spans="1:30" ht="13.5" customHeight="1">
      <c r="A29" s="23" t="s">
        <v>7</v>
      </c>
      <c r="B29" s="170"/>
      <c r="C29" s="10" t="s">
        <v>29</v>
      </c>
      <c r="D29" s="13"/>
      <c r="E29" s="13">
        <v>70</v>
      </c>
      <c r="F29" s="10" t="s">
        <v>362</v>
      </c>
      <c r="G29" s="13"/>
      <c r="H29" s="13">
        <v>65</v>
      </c>
      <c r="I29" s="10" t="s">
        <v>406</v>
      </c>
      <c r="J29" s="93" t="s">
        <v>407</v>
      </c>
      <c r="K29" s="13">
        <v>40</v>
      </c>
      <c r="L29" s="10" t="s">
        <v>372</v>
      </c>
      <c r="M29" s="81"/>
      <c r="N29" s="13">
        <v>30</v>
      </c>
      <c r="O29" s="10" t="str">
        <f>O28</f>
        <v>深色蔬菜</v>
      </c>
      <c r="P29" s="10"/>
      <c r="Q29" s="10">
        <v>100</v>
      </c>
      <c r="R29" s="86" t="s">
        <v>408</v>
      </c>
      <c r="S29" s="93"/>
      <c r="T29" s="13">
        <v>40</v>
      </c>
      <c r="U29" s="166"/>
      <c r="V29" s="53">
        <f>X28*15+X30*5+10</f>
        <v>100.5</v>
      </c>
      <c r="W29" s="26" t="s">
        <v>59</v>
      </c>
      <c r="X29" s="54">
        <v>3</v>
      </c>
      <c r="Y29" s="82">
        <f>V31*9/V35*100</f>
        <v>31.572904707233068</v>
      </c>
      <c r="Z29" s="82">
        <f>V33*4/V35*100</f>
        <v>17.145044010715655</v>
      </c>
      <c r="AA29" s="3">
        <f>Z29*2</f>
        <v>34.290088021431309</v>
      </c>
      <c r="AB29" s="3"/>
      <c r="AC29" s="3">
        <f>Z29*15</f>
        <v>257.17566016073482</v>
      </c>
      <c r="AD29" s="3">
        <f>AA29*4+AC29*4</f>
        <v>1165.8629927286645</v>
      </c>
    </row>
    <row r="30" spans="1:30" ht="13.5" customHeight="1">
      <c r="A30" s="23">
        <v>13</v>
      </c>
      <c r="B30" s="170"/>
      <c r="C30" s="10" t="s">
        <v>144</v>
      </c>
      <c r="D30" s="81"/>
      <c r="E30" s="13">
        <v>40</v>
      </c>
      <c r="F30" s="10"/>
      <c r="G30" s="81"/>
      <c r="H30" s="13"/>
      <c r="I30" s="10" t="s">
        <v>349</v>
      </c>
      <c r="J30" s="93"/>
      <c r="K30" s="13">
        <v>15</v>
      </c>
      <c r="L30" s="10" t="s">
        <v>389</v>
      </c>
      <c r="M30" s="81"/>
      <c r="N30" s="13">
        <v>10</v>
      </c>
      <c r="O30" s="10"/>
      <c r="P30" s="10"/>
      <c r="Q30" s="10"/>
      <c r="R30" s="10" t="s">
        <v>409</v>
      </c>
      <c r="S30" s="13"/>
      <c r="T30" s="13">
        <v>10</v>
      </c>
      <c r="U30" s="166"/>
      <c r="V30" s="55" t="s">
        <v>8</v>
      </c>
      <c r="W30" s="26" t="s">
        <v>61</v>
      </c>
      <c r="X30" s="54">
        <v>1.6</v>
      </c>
      <c r="Y30" s="42"/>
      <c r="Z30" s="42"/>
      <c r="AA30" s="15">
        <f>Z30*7</f>
        <v>0</v>
      </c>
      <c r="AB30" s="3">
        <f>Z30*5</f>
        <v>0</v>
      </c>
      <c r="AC30" s="3" t="s">
        <v>45</v>
      </c>
      <c r="AD30" s="16">
        <f>AA30*4+AB30*9</f>
        <v>0</v>
      </c>
    </row>
    <row r="31" spans="1:30" ht="13.5" customHeight="1">
      <c r="A31" s="23" t="s">
        <v>9</v>
      </c>
      <c r="B31" s="170"/>
      <c r="C31" s="17"/>
      <c r="D31" s="20"/>
      <c r="E31" s="12"/>
      <c r="F31" s="10"/>
      <c r="G31" s="10"/>
      <c r="H31" s="13"/>
      <c r="I31" s="10" t="s">
        <v>401</v>
      </c>
      <c r="J31" s="13"/>
      <c r="K31" s="13">
        <v>10</v>
      </c>
      <c r="L31" s="10"/>
      <c r="M31" s="81"/>
      <c r="N31" s="13"/>
      <c r="O31" s="10"/>
      <c r="P31" s="17"/>
      <c r="Q31" s="10"/>
      <c r="R31" s="10"/>
      <c r="S31" s="13"/>
      <c r="T31" s="13"/>
      <c r="U31" s="166"/>
      <c r="V31" s="53">
        <f>X29*5+X31*5</f>
        <v>27.5</v>
      </c>
      <c r="W31" s="26" t="s">
        <v>63</v>
      </c>
      <c r="X31" s="54">
        <v>2.5</v>
      </c>
      <c r="Y31" s="42"/>
      <c r="Z31" s="42"/>
      <c r="AA31" s="3">
        <f>Z31*1</f>
        <v>0</v>
      </c>
      <c r="AB31" s="3" t="s">
        <v>45</v>
      </c>
      <c r="AC31" s="3">
        <f>Z31*5</f>
        <v>0</v>
      </c>
      <c r="AD31" s="3">
        <f>AA31*4+AC31*4</f>
        <v>0</v>
      </c>
    </row>
    <row r="32" spans="1:30" ht="13.5" customHeight="1">
      <c r="A32" s="168" t="s">
        <v>251</v>
      </c>
      <c r="B32" s="170"/>
      <c r="C32" s="17"/>
      <c r="D32" s="20"/>
      <c r="E32" s="12"/>
      <c r="F32" s="10"/>
      <c r="G32" s="13"/>
      <c r="H32" s="13"/>
      <c r="I32" s="10" t="s">
        <v>403</v>
      </c>
      <c r="J32" s="98"/>
      <c r="K32" s="13">
        <v>2</v>
      </c>
      <c r="L32" s="10"/>
      <c r="M32" s="13"/>
      <c r="N32" s="13"/>
      <c r="O32" s="10"/>
      <c r="P32" s="17"/>
      <c r="Q32" s="10"/>
      <c r="R32" s="10"/>
      <c r="S32" s="93"/>
      <c r="T32" s="13"/>
      <c r="U32" s="166"/>
      <c r="V32" s="55" t="s">
        <v>10</v>
      </c>
      <c r="W32" s="26" t="s">
        <v>46</v>
      </c>
      <c r="X32" s="54"/>
      <c r="Y32" s="42"/>
      <c r="Z32" s="42"/>
      <c r="AA32" s="3"/>
      <c r="AB32" s="3">
        <f>Z32*5</f>
        <v>0</v>
      </c>
      <c r="AC32" s="3" t="s">
        <v>45</v>
      </c>
      <c r="AD32" s="3">
        <f>AB32*9</f>
        <v>0</v>
      </c>
    </row>
    <row r="33" spans="1:30" ht="13.5" customHeight="1">
      <c r="A33" s="168"/>
      <c r="B33" s="170"/>
      <c r="C33" s="17"/>
      <c r="D33" s="20"/>
      <c r="E33" s="12"/>
      <c r="F33" s="10"/>
      <c r="G33" s="17"/>
      <c r="H33" s="13"/>
      <c r="I33" s="10"/>
      <c r="J33" s="98"/>
      <c r="K33" s="13"/>
      <c r="L33" s="24"/>
      <c r="M33" s="25"/>
      <c r="N33" s="26"/>
      <c r="O33" s="10"/>
      <c r="P33" s="17"/>
      <c r="Q33" s="10"/>
      <c r="R33" s="10"/>
      <c r="S33" s="17"/>
      <c r="T33" s="13"/>
      <c r="U33" s="166"/>
      <c r="V33" s="53">
        <f>X28*2+X29*7+X30</f>
        <v>33.6</v>
      </c>
      <c r="W33" s="56" t="s">
        <v>48</v>
      </c>
      <c r="X33" s="57"/>
      <c r="Y33" s="41"/>
      <c r="Z33" s="41"/>
      <c r="AC33" s="2">
        <f>Z33*15</f>
        <v>0</v>
      </c>
    </row>
    <row r="34" spans="1:30" ht="13.5" customHeight="1">
      <c r="A34" s="18" t="s">
        <v>252</v>
      </c>
      <c r="B34" s="19"/>
      <c r="C34" s="17"/>
      <c r="D34" s="20"/>
      <c r="E34" s="12"/>
      <c r="F34" s="10"/>
      <c r="G34" s="17"/>
      <c r="H34" s="13"/>
      <c r="I34" s="10"/>
      <c r="J34" s="100"/>
      <c r="K34" s="10"/>
      <c r="L34" s="10"/>
      <c r="M34" s="91"/>
      <c r="N34" s="10"/>
      <c r="O34" s="10"/>
      <c r="P34" s="17"/>
      <c r="Q34" s="10"/>
      <c r="R34" s="10"/>
      <c r="S34" s="17"/>
      <c r="T34" s="13"/>
      <c r="U34" s="166"/>
      <c r="V34" s="55" t="s">
        <v>11</v>
      </c>
      <c r="W34" s="24"/>
      <c r="X34" s="54"/>
      <c r="Y34" s="83" t="s">
        <v>66</v>
      </c>
      <c r="Z34" s="83" t="s">
        <v>67</v>
      </c>
      <c r="AA34" s="2">
        <f>SUM(AA29:AA33)</f>
        <v>34.290088021431309</v>
      </c>
      <c r="AB34" s="2">
        <f>SUM(AB29:AB33)</f>
        <v>0</v>
      </c>
      <c r="AC34" s="2">
        <f>SUM(AC29:AC33)</f>
        <v>257.17566016073482</v>
      </c>
      <c r="AD34" s="2">
        <f>AA34*4+AB34*9+AC34*4</f>
        <v>1165.8629927286645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171"/>
      <c r="V35" s="58">
        <f>V29*4+V31*9+V33*4</f>
        <v>783.9</v>
      </c>
      <c r="W35" s="59"/>
      <c r="X35" s="60"/>
      <c r="Y35" s="84">
        <f>B35+E35+H35+K35+N35+Q35</f>
        <v>0</v>
      </c>
      <c r="Z35" s="84">
        <f>C35+F35+I35+L35+O35+R35</f>
        <v>0</v>
      </c>
      <c r="AA35" s="21">
        <f>AA34*4/AD34</f>
        <v>0.11764705882352941</v>
      </c>
      <c r="AB35" s="21">
        <f>AB34*9/AD34</f>
        <v>0</v>
      </c>
      <c r="AC35" s="21">
        <f>AC34*4/AD34</f>
        <v>0.88235294117647056</v>
      </c>
    </row>
    <row r="36" spans="1:30" ht="13.5" customHeight="1">
      <c r="A36" s="22">
        <v>5</v>
      </c>
      <c r="B36" s="162"/>
      <c r="C36" s="65" t="s">
        <v>284</v>
      </c>
      <c r="D36" s="66" t="s">
        <v>277</v>
      </c>
      <c r="E36" s="67"/>
      <c r="F36" s="68" t="s">
        <v>304</v>
      </c>
      <c r="G36" s="68" t="s">
        <v>280</v>
      </c>
      <c r="H36" s="68"/>
      <c r="I36" s="65" t="s">
        <v>305</v>
      </c>
      <c r="J36" s="65" t="s">
        <v>264</v>
      </c>
      <c r="K36" s="65"/>
      <c r="L36" s="65" t="s">
        <v>306</v>
      </c>
      <c r="M36" s="65" t="s">
        <v>264</v>
      </c>
      <c r="N36" s="65"/>
      <c r="O36" s="68" t="s">
        <v>272</v>
      </c>
      <c r="P36" s="65" t="s">
        <v>52</v>
      </c>
      <c r="Q36" s="65"/>
      <c r="R36" s="68" t="s">
        <v>307</v>
      </c>
      <c r="S36" s="68" t="s">
        <v>51</v>
      </c>
      <c r="T36" s="68"/>
      <c r="U36" s="165" t="s">
        <v>53</v>
      </c>
      <c r="V36" s="50" t="s">
        <v>6</v>
      </c>
      <c r="W36" s="51" t="s">
        <v>54</v>
      </c>
      <c r="X36" s="52">
        <v>6.5</v>
      </c>
      <c r="Y36" s="82" t="s">
        <v>56</v>
      </c>
      <c r="Z36" s="82" t="s">
        <v>55</v>
      </c>
    </row>
    <row r="37" spans="1:30" ht="13.5" customHeight="1">
      <c r="A37" s="23" t="s">
        <v>7</v>
      </c>
      <c r="B37" s="163"/>
      <c r="C37" s="10" t="s">
        <v>29</v>
      </c>
      <c r="D37" s="11"/>
      <c r="E37" s="12">
        <v>110</v>
      </c>
      <c r="F37" s="10" t="s">
        <v>368</v>
      </c>
      <c r="G37" s="93"/>
      <c r="H37" s="13">
        <v>60</v>
      </c>
      <c r="I37" s="10" t="s">
        <v>369</v>
      </c>
      <c r="J37" s="13"/>
      <c r="K37" s="13">
        <v>30</v>
      </c>
      <c r="L37" s="10" t="s">
        <v>412</v>
      </c>
      <c r="M37" s="13" t="s">
        <v>387</v>
      </c>
      <c r="N37" s="13">
        <v>40</v>
      </c>
      <c r="O37" s="10" t="str">
        <f>O36</f>
        <v>深色蔬菜</v>
      </c>
      <c r="P37" s="10"/>
      <c r="Q37" s="10">
        <v>150</v>
      </c>
      <c r="R37" s="10" t="s">
        <v>361</v>
      </c>
      <c r="S37" s="13"/>
      <c r="T37" s="13">
        <v>5</v>
      </c>
      <c r="U37" s="166"/>
      <c r="V37" s="53">
        <f>X36*15+X38*5+10</f>
        <v>117</v>
      </c>
      <c r="W37" s="26" t="s">
        <v>59</v>
      </c>
      <c r="X37" s="54">
        <v>2.4</v>
      </c>
      <c r="Y37" s="82">
        <f>V39*9/V43*100</f>
        <v>27.045259413712746</v>
      </c>
      <c r="Z37" s="82">
        <f>V41*4/V43*100</f>
        <v>15.552557340856128</v>
      </c>
    </row>
    <row r="38" spans="1:30" ht="13.5" customHeight="1">
      <c r="A38" s="23">
        <v>14</v>
      </c>
      <c r="B38" s="163"/>
      <c r="C38" s="10"/>
      <c r="D38" s="13"/>
      <c r="E38" s="13"/>
      <c r="F38" s="10" t="s">
        <v>474</v>
      </c>
      <c r="G38" s="13"/>
      <c r="H38" s="13">
        <v>20</v>
      </c>
      <c r="I38" s="10" t="s">
        <v>25</v>
      </c>
      <c r="J38" s="13"/>
      <c r="K38" s="13">
        <v>15</v>
      </c>
      <c r="L38" s="10"/>
      <c r="M38" s="93"/>
      <c r="N38" s="13"/>
      <c r="O38" s="10"/>
      <c r="P38" s="10"/>
      <c r="Q38" s="10"/>
      <c r="R38" s="10" t="s">
        <v>349</v>
      </c>
      <c r="S38" s="93"/>
      <c r="T38" s="13">
        <v>10</v>
      </c>
      <c r="U38" s="166"/>
      <c r="V38" s="55" t="s">
        <v>8</v>
      </c>
      <c r="W38" s="26" t="s">
        <v>61</v>
      </c>
      <c r="X38" s="54">
        <v>1.9</v>
      </c>
      <c r="Y38" s="42"/>
      <c r="Z38" s="42"/>
    </row>
    <row r="39" spans="1:30" ht="13.5" customHeight="1">
      <c r="A39" s="23" t="s">
        <v>9</v>
      </c>
      <c r="B39" s="163"/>
      <c r="C39" s="10"/>
      <c r="D39" s="11"/>
      <c r="E39" s="61"/>
      <c r="F39" s="10" t="s">
        <v>410</v>
      </c>
      <c r="G39" s="91"/>
      <c r="H39" s="13">
        <v>1</v>
      </c>
      <c r="I39" s="10" t="s">
        <v>19</v>
      </c>
      <c r="J39" s="13"/>
      <c r="K39" s="13">
        <v>5</v>
      </c>
      <c r="L39" s="10"/>
      <c r="M39" s="13"/>
      <c r="N39" s="13"/>
      <c r="O39" s="10"/>
      <c r="P39" s="17"/>
      <c r="Q39" s="10"/>
      <c r="R39" s="10" t="s">
        <v>391</v>
      </c>
      <c r="S39" s="13"/>
      <c r="T39" s="13">
        <v>5</v>
      </c>
      <c r="U39" s="166"/>
      <c r="V39" s="53">
        <f>X37*5+X39*5</f>
        <v>24.5</v>
      </c>
      <c r="W39" s="26" t="s">
        <v>63</v>
      </c>
      <c r="X39" s="54">
        <v>2.5</v>
      </c>
      <c r="Y39" s="42"/>
      <c r="Z39" s="42"/>
    </row>
    <row r="40" spans="1:30" ht="13.5" customHeight="1">
      <c r="A40" s="168" t="s">
        <v>257</v>
      </c>
      <c r="B40" s="163"/>
      <c r="C40" s="10"/>
      <c r="D40" s="11"/>
      <c r="E40" s="61"/>
      <c r="F40" s="10"/>
      <c r="G40" s="17"/>
      <c r="H40" s="13"/>
      <c r="I40" s="10" t="s">
        <v>23</v>
      </c>
      <c r="J40" s="13"/>
      <c r="K40" s="13">
        <v>20</v>
      </c>
      <c r="L40" s="24"/>
      <c r="M40" s="13"/>
      <c r="N40" s="26"/>
      <c r="O40" s="10"/>
      <c r="P40" s="17"/>
      <c r="Q40" s="10"/>
      <c r="R40" s="10"/>
      <c r="S40" s="13"/>
      <c r="T40" s="13"/>
      <c r="U40" s="166"/>
      <c r="V40" s="55" t="s">
        <v>10</v>
      </c>
      <c r="W40" s="26" t="s">
        <v>46</v>
      </c>
      <c r="X40" s="54"/>
      <c r="Y40" s="42"/>
      <c r="Z40" s="42"/>
    </row>
    <row r="41" spans="1:30" ht="13.5" customHeight="1">
      <c r="A41" s="169"/>
      <c r="B41" s="164"/>
      <c r="C41" s="10"/>
      <c r="D41" s="20"/>
      <c r="E41" s="61"/>
      <c r="F41" s="10"/>
      <c r="G41" s="17"/>
      <c r="H41" s="13"/>
      <c r="I41" s="10" t="s">
        <v>411</v>
      </c>
      <c r="J41" s="99"/>
      <c r="K41" s="13">
        <v>10</v>
      </c>
      <c r="L41" s="24"/>
      <c r="M41" s="13"/>
      <c r="N41" s="26"/>
      <c r="O41" s="10"/>
      <c r="P41" s="17"/>
      <c r="Q41" s="10"/>
      <c r="R41" s="10"/>
      <c r="S41" s="17"/>
      <c r="T41" s="13"/>
      <c r="U41" s="166"/>
      <c r="V41" s="53">
        <f>X36*2+X37*7+X38</f>
        <v>31.7</v>
      </c>
      <c r="W41" s="56" t="s">
        <v>48</v>
      </c>
      <c r="X41" s="57"/>
      <c r="Y41" s="41"/>
      <c r="Z41" s="41"/>
    </row>
    <row r="42" spans="1:30" ht="13.5" customHeight="1">
      <c r="A42" s="18" t="s">
        <v>252</v>
      </c>
      <c r="B42" s="19"/>
      <c r="C42" s="17"/>
      <c r="D42" s="20"/>
      <c r="E42" s="12"/>
      <c r="F42" s="10"/>
      <c r="G42" s="17"/>
      <c r="H42" s="13"/>
      <c r="I42" s="10"/>
      <c r="J42" s="99"/>
      <c r="K42" s="13"/>
      <c r="L42" s="10"/>
      <c r="M42" s="99"/>
      <c r="N42" s="13"/>
      <c r="O42" s="10"/>
      <c r="P42" s="17"/>
      <c r="Q42" s="10"/>
      <c r="R42" s="10"/>
      <c r="S42" s="17"/>
      <c r="T42" s="13"/>
      <c r="U42" s="166"/>
      <c r="V42" s="55" t="s">
        <v>11</v>
      </c>
      <c r="W42" s="24"/>
      <c r="X42" s="54"/>
      <c r="Y42" s="83" t="s">
        <v>66</v>
      </c>
      <c r="Z42" s="83" t="s">
        <v>67</v>
      </c>
    </row>
    <row r="43" spans="1:30" ht="13.5" customHeight="1" thickBot="1">
      <c r="A43" s="29"/>
      <c r="B43" s="30"/>
      <c r="C43" s="130"/>
      <c r="D43" s="132"/>
      <c r="E43" s="1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124"/>
      <c r="S43" s="130"/>
      <c r="T43" s="131"/>
      <c r="U43" s="167"/>
      <c r="V43" s="62">
        <f>V37*4+V39*9+V41*4</f>
        <v>815.3</v>
      </c>
      <c r="W43" s="63"/>
      <c r="X43" s="64"/>
      <c r="Y43" s="84">
        <f>B43+E43+H43+K43+N43+Q43</f>
        <v>0</v>
      </c>
      <c r="Z43" s="84">
        <f>C43+F43+I43+L43+O43+R43</f>
        <v>0</v>
      </c>
    </row>
  </sheetData>
  <mergeCells count="16">
    <mergeCell ref="A1:X1"/>
    <mergeCell ref="B4:B9"/>
    <mergeCell ref="U4:U11"/>
    <mergeCell ref="A8:A9"/>
    <mergeCell ref="B12:B17"/>
    <mergeCell ref="U12:U19"/>
    <mergeCell ref="A16:A17"/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10" zoomScaleNormal="100" workbookViewId="0">
      <selection activeCell="I34" sqref="I34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72" t="s">
        <v>487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Z1" s="3"/>
    </row>
    <row r="2" spans="1:30" s="2" customFormat="1" ht="13.5" customHeight="1" thickBot="1">
      <c r="A2" s="4" t="s">
        <v>35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250</v>
      </c>
      <c r="B3" s="44" t="s">
        <v>0</v>
      </c>
      <c r="C3" s="45" t="s">
        <v>1</v>
      </c>
      <c r="D3" s="46" t="s">
        <v>36</v>
      </c>
      <c r="E3" s="47" t="s">
        <v>37</v>
      </c>
      <c r="F3" s="45" t="s">
        <v>2</v>
      </c>
      <c r="G3" s="45" t="s">
        <v>36</v>
      </c>
      <c r="H3" s="45" t="s">
        <v>37</v>
      </c>
      <c r="I3" s="45" t="s">
        <v>3</v>
      </c>
      <c r="J3" s="45" t="s">
        <v>36</v>
      </c>
      <c r="K3" s="45" t="s">
        <v>37</v>
      </c>
      <c r="L3" s="45" t="s">
        <v>3</v>
      </c>
      <c r="M3" s="45" t="s">
        <v>36</v>
      </c>
      <c r="N3" s="45" t="s">
        <v>37</v>
      </c>
      <c r="O3" s="45" t="s">
        <v>3</v>
      </c>
      <c r="P3" s="45" t="s">
        <v>36</v>
      </c>
      <c r="Q3" s="45" t="s">
        <v>37</v>
      </c>
      <c r="R3" s="46" t="s">
        <v>4</v>
      </c>
      <c r="S3" s="45" t="s">
        <v>36</v>
      </c>
      <c r="T3" s="45" t="s">
        <v>37</v>
      </c>
      <c r="U3" s="45" t="s">
        <v>38</v>
      </c>
      <c r="V3" s="48" t="s">
        <v>5</v>
      </c>
      <c r="W3" s="45" t="s">
        <v>39</v>
      </c>
      <c r="X3" s="49" t="s">
        <v>40</v>
      </c>
      <c r="Y3" s="3"/>
    </row>
    <row r="4" spans="1:30" ht="13.5" customHeight="1">
      <c r="A4" s="22">
        <v>5</v>
      </c>
      <c r="B4" s="162"/>
      <c r="C4" s="65" t="s">
        <v>68</v>
      </c>
      <c r="D4" s="66" t="s">
        <v>50</v>
      </c>
      <c r="E4" s="67"/>
      <c r="F4" s="65" t="s">
        <v>308</v>
      </c>
      <c r="G4" s="65" t="s">
        <v>81</v>
      </c>
      <c r="H4" s="65"/>
      <c r="I4" s="65" t="s">
        <v>309</v>
      </c>
      <c r="J4" s="65" t="s">
        <v>274</v>
      </c>
      <c r="K4" s="65"/>
      <c r="L4" s="68" t="s">
        <v>310</v>
      </c>
      <c r="M4" s="68" t="s">
        <v>270</v>
      </c>
      <c r="N4" s="68"/>
      <c r="O4" s="68" t="s">
        <v>272</v>
      </c>
      <c r="P4" s="65" t="s">
        <v>52</v>
      </c>
      <c r="Q4" s="65"/>
      <c r="R4" s="68" t="s">
        <v>311</v>
      </c>
      <c r="S4" s="68" t="s">
        <v>51</v>
      </c>
      <c r="T4" s="68"/>
      <c r="U4" s="165" t="s">
        <v>53</v>
      </c>
      <c r="V4" s="50" t="s">
        <v>6</v>
      </c>
      <c r="W4" s="51" t="s">
        <v>54</v>
      </c>
      <c r="X4" s="52">
        <v>5.5</v>
      </c>
      <c r="AA4" s="2" t="s">
        <v>55</v>
      </c>
      <c r="AB4" s="2" t="s">
        <v>56</v>
      </c>
      <c r="AC4" s="2" t="s">
        <v>57</v>
      </c>
      <c r="AD4" s="2" t="s">
        <v>58</v>
      </c>
    </row>
    <row r="5" spans="1:30" ht="13.5" customHeight="1">
      <c r="A5" s="23" t="s">
        <v>7</v>
      </c>
      <c r="B5" s="163"/>
      <c r="C5" s="10" t="s">
        <v>29</v>
      </c>
      <c r="D5" s="11"/>
      <c r="E5" s="12">
        <v>110</v>
      </c>
      <c r="F5" s="10" t="s">
        <v>26</v>
      </c>
      <c r="G5" s="26"/>
      <c r="H5" s="26">
        <v>55</v>
      </c>
      <c r="I5" s="10" t="s">
        <v>390</v>
      </c>
      <c r="J5" s="13"/>
      <c r="K5" s="13">
        <v>5</v>
      </c>
      <c r="L5" s="10" t="s">
        <v>414</v>
      </c>
      <c r="M5" s="13" t="s">
        <v>387</v>
      </c>
      <c r="N5" s="13">
        <v>30</v>
      </c>
      <c r="O5" s="10" t="str">
        <f>O4</f>
        <v>深色蔬菜</v>
      </c>
      <c r="P5" s="10"/>
      <c r="Q5" s="10">
        <v>100</v>
      </c>
      <c r="R5" s="86" t="s">
        <v>415</v>
      </c>
      <c r="S5" s="87"/>
      <c r="T5" s="13">
        <v>30</v>
      </c>
      <c r="U5" s="166"/>
      <c r="V5" s="53">
        <f>X4*15+X6*5+10</f>
        <v>102.5</v>
      </c>
      <c r="W5" s="26" t="s">
        <v>59</v>
      </c>
      <c r="X5" s="54">
        <v>2.7</v>
      </c>
      <c r="Y5" s="3" t="s">
        <v>60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17</v>
      </c>
      <c r="B6" s="163"/>
      <c r="C6" s="10"/>
      <c r="D6" s="13"/>
      <c r="E6" s="12"/>
      <c r="F6" s="10" t="s">
        <v>19</v>
      </c>
      <c r="G6" s="13"/>
      <c r="H6" s="13">
        <v>5</v>
      </c>
      <c r="I6" s="10" t="s">
        <v>26</v>
      </c>
      <c r="J6" s="13"/>
      <c r="K6" s="13">
        <v>5</v>
      </c>
      <c r="L6" s="10"/>
      <c r="M6" s="13"/>
      <c r="N6" s="13"/>
      <c r="O6" s="10"/>
      <c r="P6" s="10"/>
      <c r="Q6" s="10"/>
      <c r="R6" s="10" t="s">
        <v>360</v>
      </c>
      <c r="S6" s="87"/>
      <c r="T6" s="13">
        <v>10</v>
      </c>
      <c r="U6" s="166"/>
      <c r="V6" s="55" t="s">
        <v>8</v>
      </c>
      <c r="W6" s="26" t="s">
        <v>61</v>
      </c>
      <c r="X6" s="54">
        <v>2</v>
      </c>
      <c r="Y6" s="14" t="s">
        <v>62</v>
      </c>
      <c r="Z6" s="3">
        <v>2</v>
      </c>
      <c r="AA6" s="15">
        <f>Z6*7</f>
        <v>14</v>
      </c>
      <c r="AB6" s="3">
        <f>Z6*5</f>
        <v>10</v>
      </c>
      <c r="AC6" s="3" t="s">
        <v>45</v>
      </c>
      <c r="AD6" s="16">
        <f>AA6*4+AB6*9</f>
        <v>146</v>
      </c>
    </row>
    <row r="7" spans="1:30" ht="13.5" customHeight="1">
      <c r="A7" s="23" t="s">
        <v>9</v>
      </c>
      <c r="B7" s="163"/>
      <c r="C7" s="10"/>
      <c r="D7" s="11"/>
      <c r="E7" s="61"/>
      <c r="F7" s="10" t="s">
        <v>23</v>
      </c>
      <c r="G7" s="13"/>
      <c r="H7" s="13">
        <v>20</v>
      </c>
      <c r="I7" s="10" t="s">
        <v>401</v>
      </c>
      <c r="J7" s="10"/>
      <c r="K7" s="13">
        <v>10</v>
      </c>
      <c r="L7" s="24"/>
      <c r="M7" s="25"/>
      <c r="N7" s="26"/>
      <c r="O7" s="10"/>
      <c r="P7" s="17"/>
      <c r="Q7" s="10"/>
      <c r="R7" s="10" t="s">
        <v>351</v>
      </c>
      <c r="S7" s="13"/>
      <c r="T7" s="13">
        <v>5</v>
      </c>
      <c r="U7" s="166"/>
      <c r="V7" s="53">
        <f>X5*5+X7*5</f>
        <v>26.5</v>
      </c>
      <c r="W7" s="26" t="s">
        <v>63</v>
      </c>
      <c r="X7" s="54">
        <v>2.6</v>
      </c>
      <c r="Y7" s="2" t="s">
        <v>64</v>
      </c>
      <c r="Z7" s="3">
        <v>1.8</v>
      </c>
      <c r="AA7" s="3">
        <f>Z7*1</f>
        <v>1.8</v>
      </c>
      <c r="AB7" s="3" t="s">
        <v>45</v>
      </c>
      <c r="AC7" s="3">
        <f>Z7*5</f>
        <v>9</v>
      </c>
      <c r="AD7" s="3">
        <f>AA7*4+AC7*4</f>
        <v>43.2</v>
      </c>
    </row>
    <row r="8" spans="1:30" ht="13.5" customHeight="1">
      <c r="A8" s="168" t="s">
        <v>258</v>
      </c>
      <c r="B8" s="163"/>
      <c r="C8" s="10"/>
      <c r="D8" s="11"/>
      <c r="E8" s="61"/>
      <c r="F8" s="10"/>
      <c r="G8" s="17"/>
      <c r="H8" s="13"/>
      <c r="I8" s="10" t="s">
        <v>391</v>
      </c>
      <c r="J8" s="91"/>
      <c r="K8" s="13">
        <v>30</v>
      </c>
      <c r="L8" s="24"/>
      <c r="M8" s="25"/>
      <c r="N8" s="26"/>
      <c r="O8" s="10"/>
      <c r="P8" s="17"/>
      <c r="Q8" s="10"/>
      <c r="R8" s="10" t="s">
        <v>416</v>
      </c>
      <c r="S8" s="81"/>
      <c r="T8" s="13">
        <v>2</v>
      </c>
      <c r="U8" s="166"/>
      <c r="V8" s="55" t="s">
        <v>10</v>
      </c>
      <c r="W8" s="26" t="s">
        <v>46</v>
      </c>
      <c r="X8" s="54"/>
      <c r="Y8" s="2" t="s">
        <v>47</v>
      </c>
      <c r="Z8" s="3">
        <v>2.5</v>
      </c>
      <c r="AA8" s="3"/>
      <c r="AB8" s="3">
        <f>Z8*5</f>
        <v>12.5</v>
      </c>
      <c r="AC8" s="3" t="s">
        <v>45</v>
      </c>
      <c r="AD8" s="3">
        <f>AB8*9</f>
        <v>112.5</v>
      </c>
    </row>
    <row r="9" spans="1:30" ht="13.5" customHeight="1">
      <c r="A9" s="169"/>
      <c r="B9" s="164"/>
      <c r="C9" s="10"/>
      <c r="D9" s="20"/>
      <c r="E9" s="61"/>
      <c r="F9" s="10"/>
      <c r="G9" s="17"/>
      <c r="H9" s="13"/>
      <c r="I9" s="10"/>
      <c r="J9" s="91"/>
      <c r="K9" s="10"/>
      <c r="L9" s="24"/>
      <c r="M9" s="25"/>
      <c r="N9" s="26"/>
      <c r="O9" s="10"/>
      <c r="P9" s="17"/>
      <c r="Q9" s="10"/>
      <c r="R9" s="10"/>
      <c r="S9" s="17"/>
      <c r="T9" s="13"/>
      <c r="U9" s="166"/>
      <c r="V9" s="53">
        <f>X4*2+X5*7+X6</f>
        <v>31.900000000000002</v>
      </c>
      <c r="W9" s="56" t="s">
        <v>48</v>
      </c>
      <c r="X9" s="57"/>
      <c r="Y9" s="2" t="s">
        <v>49</v>
      </c>
      <c r="Z9" s="3">
        <v>1</v>
      </c>
      <c r="AC9" s="2">
        <f>Z9*15</f>
        <v>15</v>
      </c>
    </row>
    <row r="10" spans="1:30" ht="13.5" customHeight="1">
      <c r="A10" s="18" t="s">
        <v>252</v>
      </c>
      <c r="B10" s="19"/>
      <c r="C10" s="17"/>
      <c r="D10" s="20"/>
      <c r="E10" s="12"/>
      <c r="F10" s="10"/>
      <c r="G10" s="17"/>
      <c r="H10" s="13"/>
      <c r="I10" s="10"/>
      <c r="J10" s="91"/>
      <c r="K10" s="10"/>
      <c r="L10" s="10"/>
      <c r="M10" s="10"/>
      <c r="N10" s="13"/>
      <c r="O10" s="10"/>
      <c r="P10" s="17"/>
      <c r="Q10" s="10"/>
      <c r="R10" s="10"/>
      <c r="S10" s="17"/>
      <c r="T10" s="13"/>
      <c r="U10" s="166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8"/>
      <c r="B11" s="79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4"/>
      <c r="O11" s="73"/>
      <c r="P11" s="70"/>
      <c r="Q11" s="73"/>
      <c r="R11" s="73"/>
      <c r="S11" s="70"/>
      <c r="T11" s="74"/>
      <c r="U11" s="171"/>
      <c r="V11" s="58">
        <f>V5*4+V7*9+V9*4</f>
        <v>776.1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5</v>
      </c>
      <c r="B12" s="164"/>
      <c r="C12" s="65" t="s">
        <v>119</v>
      </c>
      <c r="D12" s="66" t="s">
        <v>50</v>
      </c>
      <c r="E12" s="67"/>
      <c r="F12" s="68" t="s">
        <v>312</v>
      </c>
      <c r="G12" s="68" t="s">
        <v>264</v>
      </c>
      <c r="H12" s="68"/>
      <c r="I12" s="68" t="s">
        <v>313</v>
      </c>
      <c r="J12" s="69" t="s">
        <v>117</v>
      </c>
      <c r="K12" s="68"/>
      <c r="L12" s="68" t="s">
        <v>314</v>
      </c>
      <c r="M12" s="68" t="s">
        <v>274</v>
      </c>
      <c r="N12" s="68"/>
      <c r="O12" s="65" t="str">
        <f>[1]菜單!E34</f>
        <v>深色蔬菜</v>
      </c>
      <c r="P12" s="65" t="s">
        <v>52</v>
      </c>
      <c r="Q12" s="65"/>
      <c r="R12" s="65" t="s">
        <v>500</v>
      </c>
      <c r="S12" s="65" t="s">
        <v>51</v>
      </c>
      <c r="T12" s="65"/>
      <c r="U12" s="165" t="s">
        <v>53</v>
      </c>
      <c r="V12" s="50" t="s">
        <v>6</v>
      </c>
      <c r="W12" s="51" t="s">
        <v>54</v>
      </c>
      <c r="X12" s="52">
        <v>5</v>
      </c>
      <c r="AA12" s="2" t="s">
        <v>55</v>
      </c>
      <c r="AB12" s="2" t="s">
        <v>56</v>
      </c>
      <c r="AC12" s="2" t="s">
        <v>57</v>
      </c>
      <c r="AD12" s="2" t="s">
        <v>58</v>
      </c>
    </row>
    <row r="13" spans="1:30" ht="13.5" customHeight="1">
      <c r="A13" s="23" t="s">
        <v>7</v>
      </c>
      <c r="B13" s="170"/>
      <c r="C13" s="10" t="s">
        <v>29</v>
      </c>
      <c r="D13" s="13"/>
      <c r="E13" s="13">
        <v>80</v>
      </c>
      <c r="F13" s="10" t="s">
        <v>417</v>
      </c>
      <c r="G13" s="26"/>
      <c r="H13" s="26">
        <v>60</v>
      </c>
      <c r="I13" s="10" t="s">
        <v>365</v>
      </c>
      <c r="J13" s="13"/>
      <c r="K13" s="13">
        <v>5</v>
      </c>
      <c r="L13" s="10" t="s">
        <v>419</v>
      </c>
      <c r="M13" s="81"/>
      <c r="N13" s="13">
        <v>40</v>
      </c>
      <c r="O13" s="10" t="str">
        <f>O12</f>
        <v>深色蔬菜</v>
      </c>
      <c r="P13" s="10"/>
      <c r="Q13" s="10">
        <v>100</v>
      </c>
      <c r="R13" s="86" t="s">
        <v>501</v>
      </c>
      <c r="S13" s="87"/>
      <c r="T13" s="13">
        <v>10</v>
      </c>
      <c r="U13" s="166"/>
      <c r="V13" s="53">
        <f>X12*15+X14*5+10</f>
        <v>94</v>
      </c>
      <c r="W13" s="26" t="s">
        <v>59</v>
      </c>
      <c r="X13" s="54">
        <v>3.2</v>
      </c>
      <c r="Y13" s="3" t="s">
        <v>60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18</v>
      </c>
      <c r="B14" s="170"/>
      <c r="C14" s="10" t="s">
        <v>148</v>
      </c>
      <c r="D14" s="81"/>
      <c r="E14" s="13">
        <v>55</v>
      </c>
      <c r="F14" s="10"/>
      <c r="G14" s="13"/>
      <c r="H14" s="13"/>
      <c r="I14" s="10" t="s">
        <v>395</v>
      </c>
      <c r="J14" s="13"/>
      <c r="K14" s="13">
        <v>20</v>
      </c>
      <c r="L14" s="10" t="s">
        <v>420</v>
      </c>
      <c r="M14" s="13"/>
      <c r="N14" s="13">
        <v>20</v>
      </c>
      <c r="O14" s="10"/>
      <c r="P14" s="10"/>
      <c r="Q14" s="10"/>
      <c r="R14" s="10" t="s">
        <v>502</v>
      </c>
      <c r="S14" s="87"/>
      <c r="T14" s="13">
        <v>10</v>
      </c>
      <c r="U14" s="166"/>
      <c r="V14" s="55" t="s">
        <v>8</v>
      </c>
      <c r="W14" s="26" t="s">
        <v>61</v>
      </c>
      <c r="X14" s="54">
        <v>1.8</v>
      </c>
      <c r="Y14" s="14" t="s">
        <v>62</v>
      </c>
      <c r="Z14" s="3">
        <v>2</v>
      </c>
      <c r="AA14" s="15">
        <f>Z14*7</f>
        <v>14</v>
      </c>
      <c r="AB14" s="3">
        <f>Z14*5</f>
        <v>10</v>
      </c>
      <c r="AC14" s="3" t="s">
        <v>45</v>
      </c>
      <c r="AD14" s="16">
        <f>AA14*4+AB14*9</f>
        <v>146</v>
      </c>
    </row>
    <row r="15" spans="1:30" ht="13.5" customHeight="1">
      <c r="A15" s="23" t="s">
        <v>253</v>
      </c>
      <c r="B15" s="170"/>
      <c r="C15" s="17"/>
      <c r="D15" s="88"/>
      <c r="E15" s="12"/>
      <c r="F15" s="10"/>
      <c r="G15" s="13"/>
      <c r="H15" s="13"/>
      <c r="I15" s="10" t="s">
        <v>418</v>
      </c>
      <c r="J15" s="13" t="s">
        <v>407</v>
      </c>
      <c r="K15" s="13">
        <v>30</v>
      </c>
      <c r="L15" s="10" t="s">
        <v>19</v>
      </c>
      <c r="M15" s="13"/>
      <c r="N15" s="13">
        <v>10</v>
      </c>
      <c r="O15" s="10"/>
      <c r="P15" s="17"/>
      <c r="Q15" s="10"/>
      <c r="R15" s="10"/>
      <c r="S15" s="13"/>
      <c r="T15" s="13"/>
      <c r="U15" s="166"/>
      <c r="V15" s="53">
        <f>X13*5+X15*5</f>
        <v>28.5</v>
      </c>
      <c r="W15" s="26" t="s">
        <v>63</v>
      </c>
      <c r="X15" s="54">
        <v>2.5</v>
      </c>
      <c r="Y15" s="2" t="s">
        <v>64</v>
      </c>
      <c r="Z15" s="3">
        <v>1.6</v>
      </c>
      <c r="AA15" s="3">
        <f>Z15*1</f>
        <v>1.6</v>
      </c>
      <c r="AB15" s="3" t="s">
        <v>45</v>
      </c>
      <c r="AC15" s="3">
        <f>Z15*5</f>
        <v>8</v>
      </c>
      <c r="AD15" s="3">
        <f>AA15*4+AC15*4</f>
        <v>38.4</v>
      </c>
    </row>
    <row r="16" spans="1:30" ht="13.5" customHeight="1">
      <c r="A16" s="168" t="s">
        <v>254</v>
      </c>
      <c r="B16" s="170"/>
      <c r="C16" s="17"/>
      <c r="D16" s="20"/>
      <c r="E16" s="12"/>
      <c r="F16" s="10"/>
      <c r="G16" s="17"/>
      <c r="H16" s="13"/>
      <c r="I16" s="10" t="s">
        <v>401</v>
      </c>
      <c r="J16" s="91"/>
      <c r="K16" s="13">
        <v>10</v>
      </c>
      <c r="L16" s="10" t="s">
        <v>395</v>
      </c>
      <c r="M16" s="92"/>
      <c r="N16" s="13">
        <v>10</v>
      </c>
      <c r="O16" s="10"/>
      <c r="P16" s="17"/>
      <c r="Q16" s="10"/>
      <c r="R16" s="10"/>
      <c r="S16" s="13"/>
      <c r="T16" s="13"/>
      <c r="U16" s="166"/>
      <c r="V16" s="55" t="s">
        <v>10</v>
      </c>
      <c r="W16" s="26" t="s">
        <v>46</v>
      </c>
      <c r="X16" s="54"/>
      <c r="Y16" s="2" t="s">
        <v>47</v>
      </c>
      <c r="Z16" s="3">
        <v>2.5</v>
      </c>
      <c r="AA16" s="3"/>
      <c r="AB16" s="3">
        <f>Z16*5</f>
        <v>12.5</v>
      </c>
      <c r="AC16" s="3" t="s">
        <v>45</v>
      </c>
      <c r="AD16" s="3">
        <f>AB16*9</f>
        <v>112.5</v>
      </c>
    </row>
    <row r="17" spans="1:30" ht="13.5" customHeight="1">
      <c r="A17" s="168"/>
      <c r="B17" s="170"/>
      <c r="C17" s="17"/>
      <c r="D17" s="20"/>
      <c r="E17" s="12"/>
      <c r="F17" s="10"/>
      <c r="G17" s="17"/>
      <c r="H17" s="13"/>
      <c r="I17" s="10"/>
      <c r="J17" s="81"/>
      <c r="K17" s="13"/>
      <c r="L17" s="24"/>
      <c r="M17" s="25"/>
      <c r="N17" s="26"/>
      <c r="O17" s="10"/>
      <c r="P17" s="17"/>
      <c r="Q17" s="10"/>
      <c r="R17" s="10"/>
      <c r="S17" s="17"/>
      <c r="T17" s="13"/>
      <c r="U17" s="166"/>
      <c r="V17" s="53">
        <f>X12*2+X13*7+X14</f>
        <v>34.200000000000003</v>
      </c>
      <c r="W17" s="56" t="s">
        <v>48</v>
      </c>
      <c r="X17" s="57"/>
      <c r="Y17" s="2" t="s">
        <v>49</v>
      </c>
      <c r="Z17" s="3">
        <v>1</v>
      </c>
      <c r="AC17" s="2">
        <f>Z17*15</f>
        <v>15</v>
      </c>
    </row>
    <row r="18" spans="1:30" ht="13.5" customHeight="1">
      <c r="A18" s="18" t="s">
        <v>252</v>
      </c>
      <c r="B18" s="19"/>
      <c r="C18" s="17"/>
      <c r="D18" s="20"/>
      <c r="E18" s="12"/>
      <c r="F18" s="10"/>
      <c r="G18" s="17"/>
      <c r="H18" s="13"/>
      <c r="I18" s="10"/>
      <c r="J18" s="91"/>
      <c r="K18" s="10"/>
      <c r="L18" s="10"/>
      <c r="M18" s="92"/>
      <c r="N18" s="13"/>
      <c r="O18" s="10"/>
      <c r="P18" s="17"/>
      <c r="Q18" s="10"/>
      <c r="R18" s="10"/>
      <c r="S18" s="17"/>
      <c r="T18" s="13"/>
      <c r="U18" s="166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71"/>
      <c r="V19" s="58">
        <f>V13*4+V15*9+V17*4</f>
        <v>769.3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5</v>
      </c>
      <c r="B20" s="170"/>
      <c r="C20" s="65" t="s">
        <v>315</v>
      </c>
      <c r="D20" s="66" t="s">
        <v>274</v>
      </c>
      <c r="E20" s="67"/>
      <c r="F20" s="68" t="s">
        <v>316</v>
      </c>
      <c r="G20" s="68" t="s">
        <v>270</v>
      </c>
      <c r="H20" s="68"/>
      <c r="I20" s="68" t="s">
        <v>317</v>
      </c>
      <c r="J20" s="68" t="s">
        <v>264</v>
      </c>
      <c r="K20" s="68"/>
      <c r="L20" s="68" t="s">
        <v>503</v>
      </c>
      <c r="M20" s="68" t="s">
        <v>318</v>
      </c>
      <c r="N20" s="68"/>
      <c r="O20" s="65" t="s">
        <v>116</v>
      </c>
      <c r="P20" s="65" t="s">
        <v>52</v>
      </c>
      <c r="Q20" s="65"/>
      <c r="R20" s="65" t="s">
        <v>319</v>
      </c>
      <c r="S20" s="65" t="s">
        <v>51</v>
      </c>
      <c r="T20" s="65"/>
      <c r="U20" s="165" t="s">
        <v>53</v>
      </c>
      <c r="V20" s="50" t="s">
        <v>6</v>
      </c>
      <c r="W20" s="51" t="s">
        <v>54</v>
      </c>
      <c r="X20" s="52">
        <v>6.5</v>
      </c>
      <c r="AA20" s="2" t="s">
        <v>55</v>
      </c>
      <c r="AB20" s="2" t="s">
        <v>56</v>
      </c>
      <c r="AC20" s="2" t="s">
        <v>57</v>
      </c>
      <c r="AD20" s="2" t="s">
        <v>58</v>
      </c>
    </row>
    <row r="21" spans="1:30" ht="13.5" customHeight="1">
      <c r="A21" s="23" t="s">
        <v>255</v>
      </c>
      <c r="B21" s="170"/>
      <c r="C21" s="10" t="s">
        <v>31</v>
      </c>
      <c r="D21" s="11"/>
      <c r="E21" s="12">
        <v>165</v>
      </c>
      <c r="F21" s="10" t="s">
        <v>424</v>
      </c>
      <c r="G21" s="81"/>
      <c r="H21" s="13">
        <v>55</v>
      </c>
      <c r="I21" s="10" t="s">
        <v>425</v>
      </c>
      <c r="J21" s="93" t="s">
        <v>405</v>
      </c>
      <c r="K21" s="13">
        <v>40</v>
      </c>
      <c r="L21" s="10" t="s">
        <v>504</v>
      </c>
      <c r="M21" s="81"/>
      <c r="N21" s="13">
        <v>10</v>
      </c>
      <c r="O21" s="10" t="str">
        <f>O20</f>
        <v>深色蔬菜</v>
      </c>
      <c r="P21" s="80"/>
      <c r="Q21" s="10">
        <v>100</v>
      </c>
      <c r="R21" s="10" t="s">
        <v>427</v>
      </c>
      <c r="S21" s="87"/>
      <c r="T21" s="13">
        <v>30</v>
      </c>
      <c r="U21" s="166"/>
      <c r="V21" s="53">
        <f>X20*15+X22*5+10</f>
        <v>118</v>
      </c>
      <c r="W21" s="26" t="s">
        <v>59</v>
      </c>
      <c r="X21" s="54">
        <v>2.2999999999999998</v>
      </c>
      <c r="Y21" s="3" t="s">
        <v>60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19</v>
      </c>
      <c r="B22" s="170"/>
      <c r="C22" s="10" t="s">
        <v>26</v>
      </c>
      <c r="D22" s="20"/>
      <c r="E22" s="61">
        <v>10</v>
      </c>
      <c r="F22" s="10"/>
      <c r="G22" s="81"/>
      <c r="H22" s="13"/>
      <c r="I22" s="10"/>
      <c r="J22" s="13"/>
      <c r="K22" s="13"/>
      <c r="L22" s="10" t="s">
        <v>505</v>
      </c>
      <c r="M22" s="81"/>
      <c r="N22" s="13">
        <v>10</v>
      </c>
      <c r="O22" s="10"/>
      <c r="P22" s="10"/>
      <c r="Q22" s="10"/>
      <c r="R22" s="10" t="s">
        <v>384</v>
      </c>
      <c r="S22" s="13"/>
      <c r="T22" s="13">
        <v>10</v>
      </c>
      <c r="U22" s="166"/>
      <c r="V22" s="55" t="s">
        <v>8</v>
      </c>
      <c r="W22" s="26" t="s">
        <v>61</v>
      </c>
      <c r="X22" s="54">
        <v>2.1</v>
      </c>
      <c r="Y22" s="14" t="s">
        <v>62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45</v>
      </c>
      <c r="AD22" s="16">
        <f>AA22*4+AB22*9</f>
        <v>160.60000000000002</v>
      </c>
    </row>
    <row r="23" spans="1:30" ht="13.5" customHeight="1">
      <c r="A23" s="23" t="s">
        <v>9</v>
      </c>
      <c r="B23" s="170"/>
      <c r="C23" s="10" t="s">
        <v>25</v>
      </c>
      <c r="D23" s="20"/>
      <c r="E23" s="61">
        <v>15</v>
      </c>
      <c r="F23" s="10"/>
      <c r="G23" s="13"/>
      <c r="H23" s="13"/>
      <c r="I23" s="10"/>
      <c r="J23" s="13"/>
      <c r="K23" s="13"/>
      <c r="L23" s="10"/>
      <c r="M23" s="81"/>
      <c r="N23" s="13"/>
      <c r="O23" s="10"/>
      <c r="P23" s="17"/>
      <c r="Q23" s="10"/>
      <c r="R23" s="10"/>
      <c r="S23" s="10"/>
      <c r="T23" s="13"/>
      <c r="U23" s="166"/>
      <c r="V23" s="53">
        <f>X21*5+X23*5</f>
        <v>25.5</v>
      </c>
      <c r="W23" s="26" t="s">
        <v>63</v>
      </c>
      <c r="X23" s="54">
        <v>2.8</v>
      </c>
      <c r="Y23" s="2" t="s">
        <v>64</v>
      </c>
      <c r="Z23" s="3">
        <v>1.6</v>
      </c>
      <c r="AA23" s="3">
        <f>Z23*1</f>
        <v>1.6</v>
      </c>
      <c r="AB23" s="3" t="s">
        <v>45</v>
      </c>
      <c r="AC23" s="3">
        <f>Z23*5</f>
        <v>8</v>
      </c>
      <c r="AD23" s="3">
        <f>AA23*4+AC23*4</f>
        <v>38.4</v>
      </c>
    </row>
    <row r="24" spans="1:30" ht="13.5" customHeight="1">
      <c r="A24" s="168" t="s">
        <v>256</v>
      </c>
      <c r="B24" s="170"/>
      <c r="C24" s="10" t="s">
        <v>23</v>
      </c>
      <c r="D24" s="11"/>
      <c r="E24" s="61">
        <v>10</v>
      </c>
      <c r="F24" s="10"/>
      <c r="G24" s="17"/>
      <c r="H24" s="13"/>
      <c r="I24" s="10"/>
      <c r="J24" s="92"/>
      <c r="K24" s="13"/>
      <c r="L24" s="10"/>
      <c r="M24" s="81"/>
      <c r="N24" s="13"/>
      <c r="O24" s="10"/>
      <c r="P24" s="17"/>
      <c r="Q24" s="10"/>
      <c r="R24" s="10"/>
      <c r="S24" s="17"/>
      <c r="T24" s="13"/>
      <c r="U24" s="166"/>
      <c r="V24" s="55" t="s">
        <v>10</v>
      </c>
      <c r="W24" s="26" t="s">
        <v>46</v>
      </c>
      <c r="X24" s="54"/>
      <c r="Y24" s="2" t="s">
        <v>47</v>
      </c>
      <c r="Z24" s="3">
        <v>2.5</v>
      </c>
      <c r="AA24" s="3"/>
      <c r="AB24" s="3">
        <f>Z24*5</f>
        <v>12.5</v>
      </c>
      <c r="AC24" s="3" t="s">
        <v>45</v>
      </c>
      <c r="AD24" s="3">
        <f>AB24*9</f>
        <v>112.5</v>
      </c>
    </row>
    <row r="25" spans="1:30" ht="13.5" customHeight="1">
      <c r="A25" s="168"/>
      <c r="B25" s="170"/>
      <c r="C25" s="10" t="s">
        <v>19</v>
      </c>
      <c r="D25" s="20"/>
      <c r="E25" s="61">
        <v>5</v>
      </c>
      <c r="F25" s="10"/>
      <c r="G25" s="17"/>
      <c r="H25" s="13"/>
      <c r="I25" s="24"/>
      <c r="J25" s="25"/>
      <c r="K25" s="26"/>
      <c r="L25" s="10"/>
      <c r="M25" s="81"/>
      <c r="N25" s="13"/>
      <c r="O25" s="10"/>
      <c r="P25" s="17"/>
      <c r="Q25" s="10"/>
      <c r="R25" s="10"/>
      <c r="S25" s="17"/>
      <c r="T25" s="13"/>
      <c r="U25" s="166"/>
      <c r="V25" s="53">
        <f>X20*2+X21*7+X22</f>
        <v>31.2</v>
      </c>
      <c r="W25" s="56" t="s">
        <v>48</v>
      </c>
      <c r="X25" s="57"/>
      <c r="Y25" s="2" t="s">
        <v>49</v>
      </c>
      <c r="AC25" s="2">
        <f>Z25*15</f>
        <v>0</v>
      </c>
    </row>
    <row r="26" spans="1:30" ht="13.5" customHeight="1">
      <c r="A26" s="18" t="s">
        <v>252</v>
      </c>
      <c r="B26" s="19"/>
      <c r="C26" s="10" t="s">
        <v>466</v>
      </c>
      <c r="D26" s="20"/>
      <c r="E26" s="61">
        <v>2</v>
      </c>
      <c r="F26" s="10"/>
      <c r="G26" s="17"/>
      <c r="H26" s="13"/>
      <c r="I26" s="10"/>
      <c r="J26" s="92"/>
      <c r="K26" s="10"/>
      <c r="L26" s="10"/>
      <c r="M26" s="91"/>
      <c r="N26" s="10"/>
      <c r="O26" s="10"/>
      <c r="P26" s="17"/>
      <c r="Q26" s="10"/>
      <c r="R26" s="10"/>
      <c r="S26" s="17"/>
      <c r="T26" s="13"/>
      <c r="U26" s="166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7"/>
      <c r="D27" s="20"/>
      <c r="E27" s="12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71"/>
      <c r="V27" s="58">
        <f>V21*4+V23*9+V25*4</f>
        <v>826.3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5</v>
      </c>
      <c r="B28" s="170"/>
      <c r="C28" s="65" t="s">
        <v>120</v>
      </c>
      <c r="D28" s="66" t="s">
        <v>50</v>
      </c>
      <c r="E28" s="67"/>
      <c r="F28" s="65" t="s">
        <v>320</v>
      </c>
      <c r="G28" s="65" t="s">
        <v>266</v>
      </c>
      <c r="H28" s="65"/>
      <c r="I28" s="68" t="s">
        <v>321</v>
      </c>
      <c r="J28" s="68" t="s">
        <v>127</v>
      </c>
      <c r="K28" s="68"/>
      <c r="L28" s="68" t="s">
        <v>431</v>
      </c>
      <c r="M28" s="69" t="s">
        <v>266</v>
      </c>
      <c r="N28" s="68"/>
      <c r="O28" s="68" t="s">
        <v>82</v>
      </c>
      <c r="P28" s="68" t="s">
        <v>52</v>
      </c>
      <c r="Q28" s="68"/>
      <c r="R28" s="65" t="s">
        <v>322</v>
      </c>
      <c r="S28" s="65" t="s">
        <v>51</v>
      </c>
      <c r="T28" s="65"/>
      <c r="U28" s="165" t="s">
        <v>53</v>
      </c>
      <c r="V28" s="50" t="s">
        <v>6</v>
      </c>
      <c r="W28" s="51" t="s">
        <v>54</v>
      </c>
      <c r="X28" s="52">
        <v>6.3</v>
      </c>
      <c r="Y28" s="82" t="s">
        <v>56</v>
      </c>
      <c r="Z28" s="82" t="s">
        <v>55</v>
      </c>
      <c r="AA28" s="2" t="s">
        <v>55</v>
      </c>
      <c r="AB28" s="2" t="s">
        <v>56</v>
      </c>
      <c r="AC28" s="2" t="s">
        <v>57</v>
      </c>
      <c r="AD28" s="2" t="s">
        <v>58</v>
      </c>
    </row>
    <row r="29" spans="1:30" ht="13.5" customHeight="1">
      <c r="A29" s="23" t="s">
        <v>7</v>
      </c>
      <c r="B29" s="170"/>
      <c r="C29" s="10" t="s">
        <v>29</v>
      </c>
      <c r="D29" s="13"/>
      <c r="E29" s="13">
        <v>70</v>
      </c>
      <c r="F29" s="10" t="s">
        <v>349</v>
      </c>
      <c r="G29" s="87"/>
      <c r="H29" s="13">
        <v>50</v>
      </c>
      <c r="I29" s="10" t="s">
        <v>428</v>
      </c>
      <c r="J29" s="13"/>
      <c r="K29" s="13">
        <v>30</v>
      </c>
      <c r="L29" s="10" t="s">
        <v>372</v>
      </c>
      <c r="M29" s="13"/>
      <c r="N29" s="13">
        <v>40</v>
      </c>
      <c r="O29" s="10" t="str">
        <f>O28</f>
        <v>深色蔬菜</v>
      </c>
      <c r="P29" s="10"/>
      <c r="Q29" s="10">
        <v>100</v>
      </c>
      <c r="R29" s="86" t="s">
        <v>432</v>
      </c>
      <c r="S29" s="87" t="s">
        <v>394</v>
      </c>
      <c r="T29" s="13">
        <v>10</v>
      </c>
      <c r="U29" s="166"/>
      <c r="V29" s="53">
        <f>X28*15+X30*5+10</f>
        <v>114.5</v>
      </c>
      <c r="W29" s="26" t="s">
        <v>59</v>
      </c>
      <c r="X29" s="54">
        <v>2.4</v>
      </c>
      <c r="Y29" s="82">
        <f>V31*9/V35*100</f>
        <v>27.421962442482279</v>
      </c>
      <c r="Z29" s="82">
        <f>V33*4/V35*100</f>
        <v>15.619947767690585</v>
      </c>
      <c r="AA29" s="3">
        <f>Z29*2</f>
        <v>31.239895535381169</v>
      </c>
      <c r="AB29" s="3"/>
      <c r="AC29" s="3">
        <f>Z29*15</f>
        <v>234.29921651535878</v>
      </c>
      <c r="AD29" s="3">
        <f>AA29*4+AC29*4</f>
        <v>1062.1564482029598</v>
      </c>
    </row>
    <row r="30" spans="1:30" ht="13.5" customHeight="1">
      <c r="A30" s="23">
        <v>20</v>
      </c>
      <c r="B30" s="170"/>
      <c r="C30" s="10" t="s">
        <v>152</v>
      </c>
      <c r="D30" s="81"/>
      <c r="E30" s="13">
        <v>40</v>
      </c>
      <c r="F30" s="10" t="s">
        <v>367</v>
      </c>
      <c r="G30" s="87"/>
      <c r="H30" s="13">
        <v>15</v>
      </c>
      <c r="I30" s="10" t="s">
        <v>429</v>
      </c>
      <c r="J30" s="17"/>
      <c r="K30" s="13">
        <v>20</v>
      </c>
      <c r="L30" s="10"/>
      <c r="M30" s="13"/>
      <c r="N30" s="13"/>
      <c r="O30" s="10"/>
      <c r="P30" s="10"/>
      <c r="Q30" s="10"/>
      <c r="R30" s="10" t="s">
        <v>349</v>
      </c>
      <c r="S30" s="87"/>
      <c r="T30" s="13">
        <v>5</v>
      </c>
      <c r="U30" s="166"/>
      <c r="V30" s="55" t="s">
        <v>8</v>
      </c>
      <c r="W30" s="26" t="s">
        <v>61</v>
      </c>
      <c r="X30" s="54">
        <v>2</v>
      </c>
      <c r="Y30" s="42"/>
      <c r="Z30" s="42"/>
      <c r="AA30" s="15">
        <f>Z30*7</f>
        <v>0</v>
      </c>
      <c r="AB30" s="3">
        <f>Z30*5</f>
        <v>0</v>
      </c>
      <c r="AC30" s="3" t="s">
        <v>45</v>
      </c>
      <c r="AD30" s="16">
        <f>AA30*4+AB30*9</f>
        <v>0</v>
      </c>
    </row>
    <row r="31" spans="1:30" ht="13.5" customHeight="1">
      <c r="A31" s="23" t="s">
        <v>9</v>
      </c>
      <c r="B31" s="170"/>
      <c r="C31" s="17"/>
      <c r="D31" s="20"/>
      <c r="E31" s="12"/>
      <c r="F31" s="10" t="s">
        <v>84</v>
      </c>
      <c r="G31" s="91"/>
      <c r="H31" s="13">
        <v>5</v>
      </c>
      <c r="I31" s="10" t="s">
        <v>351</v>
      </c>
      <c r="J31" s="13"/>
      <c r="K31" s="13">
        <v>5</v>
      </c>
      <c r="L31" s="10"/>
      <c r="M31" s="13"/>
      <c r="N31" s="13"/>
      <c r="O31" s="10"/>
      <c r="P31" s="17"/>
      <c r="Q31" s="10"/>
      <c r="R31" s="10" t="s">
        <v>433</v>
      </c>
      <c r="S31" s="13"/>
      <c r="T31" s="13">
        <v>5</v>
      </c>
      <c r="U31" s="166"/>
      <c r="V31" s="53">
        <f>X29*5+X31*5</f>
        <v>24.5</v>
      </c>
      <c r="W31" s="26" t="s">
        <v>63</v>
      </c>
      <c r="X31" s="54">
        <v>2.5</v>
      </c>
      <c r="Y31" s="42"/>
      <c r="Z31" s="42"/>
      <c r="AA31" s="3">
        <f>Z31*1</f>
        <v>0</v>
      </c>
      <c r="AB31" s="3" t="s">
        <v>45</v>
      </c>
      <c r="AC31" s="3">
        <f>Z31*5</f>
        <v>0</v>
      </c>
      <c r="AD31" s="3">
        <f>AA31*4+AC31*4</f>
        <v>0</v>
      </c>
    </row>
    <row r="32" spans="1:30" ht="13.5" customHeight="1">
      <c r="A32" s="168" t="s">
        <v>251</v>
      </c>
      <c r="B32" s="170"/>
      <c r="C32" s="17"/>
      <c r="D32" s="20"/>
      <c r="E32" s="12"/>
      <c r="F32" s="10" t="s">
        <v>426</v>
      </c>
      <c r="G32" s="17"/>
      <c r="H32" s="13">
        <v>5</v>
      </c>
      <c r="I32" s="24" t="s">
        <v>430</v>
      </c>
      <c r="J32" s="25"/>
      <c r="K32" s="26">
        <v>1</v>
      </c>
      <c r="L32" s="10"/>
      <c r="M32" s="13"/>
      <c r="N32" s="13"/>
      <c r="O32" s="10"/>
      <c r="P32" s="17"/>
      <c r="Q32" s="10"/>
      <c r="R32" s="10"/>
      <c r="S32" s="13"/>
      <c r="T32" s="13"/>
      <c r="U32" s="166"/>
      <c r="V32" s="55" t="s">
        <v>10</v>
      </c>
      <c r="W32" s="26" t="s">
        <v>46</v>
      </c>
      <c r="X32" s="54"/>
      <c r="Y32" s="42"/>
      <c r="Z32" s="42"/>
      <c r="AA32" s="3"/>
      <c r="AB32" s="3">
        <f>Z32*5</f>
        <v>0</v>
      </c>
      <c r="AC32" s="3" t="s">
        <v>45</v>
      </c>
      <c r="AD32" s="3">
        <f>AB32*9</f>
        <v>0</v>
      </c>
    </row>
    <row r="33" spans="1:30" ht="13.5" customHeight="1">
      <c r="A33" s="168"/>
      <c r="B33" s="170"/>
      <c r="C33" s="17"/>
      <c r="D33" s="20"/>
      <c r="E33" s="12"/>
      <c r="F33" s="10"/>
      <c r="G33" s="17"/>
      <c r="H33" s="13"/>
      <c r="I33" s="24" t="s">
        <v>147</v>
      </c>
      <c r="J33" s="25"/>
      <c r="K33" s="26">
        <v>2</v>
      </c>
      <c r="L33" s="24"/>
      <c r="M33" s="25"/>
      <c r="N33" s="26"/>
      <c r="O33" s="10"/>
      <c r="P33" s="17"/>
      <c r="Q33" s="10"/>
      <c r="R33" s="10"/>
      <c r="S33" s="17"/>
      <c r="T33" s="13"/>
      <c r="U33" s="166"/>
      <c r="V33" s="53">
        <f>X28*2+X29*7+X30</f>
        <v>31.4</v>
      </c>
      <c r="W33" s="56" t="s">
        <v>48</v>
      </c>
      <c r="X33" s="57"/>
      <c r="Y33" s="41"/>
      <c r="Z33" s="41"/>
      <c r="AC33" s="2">
        <f>Z33*15</f>
        <v>0</v>
      </c>
    </row>
    <row r="34" spans="1:30" ht="13.5" customHeight="1">
      <c r="A34" s="18" t="s">
        <v>252</v>
      </c>
      <c r="B34" s="19"/>
      <c r="C34" s="17"/>
      <c r="D34" s="20"/>
      <c r="E34" s="12"/>
      <c r="F34" s="10"/>
      <c r="G34" s="17"/>
      <c r="H34" s="13"/>
      <c r="I34" s="24" t="s">
        <v>467</v>
      </c>
      <c r="J34" s="25"/>
      <c r="K34" s="26">
        <v>5</v>
      </c>
      <c r="L34" s="10"/>
      <c r="M34" s="91"/>
      <c r="N34" s="10"/>
      <c r="O34" s="10"/>
      <c r="P34" s="17"/>
      <c r="Q34" s="10"/>
      <c r="R34" s="10"/>
      <c r="S34" s="17"/>
      <c r="T34" s="13"/>
      <c r="U34" s="166"/>
      <c r="V34" s="55" t="s">
        <v>11</v>
      </c>
      <c r="W34" s="24"/>
      <c r="X34" s="54"/>
      <c r="Y34" s="83" t="s">
        <v>66</v>
      </c>
      <c r="Z34" s="83" t="s">
        <v>67</v>
      </c>
      <c r="AA34" s="2">
        <f>SUM(AA29:AA33)</f>
        <v>31.239895535381169</v>
      </c>
      <c r="AB34" s="2">
        <f>SUM(AB29:AB33)</f>
        <v>0</v>
      </c>
      <c r="AC34" s="2">
        <f>SUM(AC29:AC33)</f>
        <v>234.29921651535878</v>
      </c>
      <c r="AD34" s="2">
        <f>AA34*4+AB34*9+AC34*4</f>
        <v>1062.1564482029598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4"/>
      <c r="L35" s="73"/>
      <c r="M35" s="75"/>
      <c r="N35" s="73"/>
      <c r="O35" s="73"/>
      <c r="P35" s="70"/>
      <c r="Q35" s="73"/>
      <c r="R35" s="73"/>
      <c r="S35" s="70"/>
      <c r="T35" s="74"/>
      <c r="U35" s="171"/>
      <c r="V35" s="58">
        <f>V29*4+V31*9+V33*4</f>
        <v>804.1</v>
      </c>
      <c r="W35" s="59"/>
      <c r="X35" s="60"/>
      <c r="Y35" s="84">
        <f>B35+E35+H35+K35+N35+Q35</f>
        <v>0</v>
      </c>
      <c r="Z35" s="84">
        <f>C35+F35+I35+L35+O35+R35</f>
        <v>0</v>
      </c>
      <c r="AA35" s="21">
        <f>AA34*4/AD34</f>
        <v>0.1176470588235294</v>
      </c>
      <c r="AB35" s="21">
        <f>AB34*9/AD34</f>
        <v>0</v>
      </c>
      <c r="AC35" s="21">
        <f>AC34*4/AD34</f>
        <v>0.88235294117647056</v>
      </c>
    </row>
    <row r="36" spans="1:30" ht="13.5" customHeight="1">
      <c r="A36" s="22">
        <v>5</v>
      </c>
      <c r="B36" s="162"/>
      <c r="C36" s="65" t="s">
        <v>284</v>
      </c>
      <c r="D36" s="66" t="s">
        <v>277</v>
      </c>
      <c r="E36" s="67"/>
      <c r="F36" s="68" t="s">
        <v>506</v>
      </c>
      <c r="G36" s="68" t="s">
        <v>495</v>
      </c>
      <c r="H36" s="68"/>
      <c r="I36" s="65" t="s">
        <v>323</v>
      </c>
      <c r="J36" s="65" t="s">
        <v>264</v>
      </c>
      <c r="K36" s="65"/>
      <c r="L36" s="68" t="s">
        <v>413</v>
      </c>
      <c r="M36" s="68" t="s">
        <v>274</v>
      </c>
      <c r="N36" s="68"/>
      <c r="O36" s="65" t="s">
        <v>324</v>
      </c>
      <c r="P36" s="65" t="s">
        <v>52</v>
      </c>
      <c r="Q36" s="65"/>
      <c r="R36" s="68" t="s">
        <v>325</v>
      </c>
      <c r="S36" s="68" t="s">
        <v>20</v>
      </c>
      <c r="T36" s="68"/>
      <c r="U36" s="165" t="s">
        <v>53</v>
      </c>
      <c r="V36" s="50" t="s">
        <v>6</v>
      </c>
      <c r="W36" s="51" t="s">
        <v>54</v>
      </c>
      <c r="X36" s="52">
        <v>6.7</v>
      </c>
      <c r="Y36" s="82" t="s">
        <v>56</v>
      </c>
      <c r="Z36" s="82" t="s">
        <v>55</v>
      </c>
    </row>
    <row r="37" spans="1:30" ht="13.5" customHeight="1">
      <c r="A37" s="23" t="s">
        <v>7</v>
      </c>
      <c r="B37" s="163"/>
      <c r="C37" s="10" t="s">
        <v>29</v>
      </c>
      <c r="D37" s="11"/>
      <c r="E37" s="12">
        <v>110</v>
      </c>
      <c r="F37" s="10" t="s">
        <v>368</v>
      </c>
      <c r="G37" s="93"/>
      <c r="H37" s="13">
        <v>65</v>
      </c>
      <c r="I37" s="10" t="s">
        <v>434</v>
      </c>
      <c r="J37" s="87" t="s">
        <v>87</v>
      </c>
      <c r="K37" s="13">
        <v>40</v>
      </c>
      <c r="L37" s="10" t="s">
        <v>435</v>
      </c>
      <c r="M37" s="81" t="s">
        <v>472</v>
      </c>
      <c r="N37" s="13">
        <v>10</v>
      </c>
      <c r="O37" s="10" t="str">
        <f>O36</f>
        <v>淺色蔬菜</v>
      </c>
      <c r="P37" s="10"/>
      <c r="Q37" s="10">
        <v>100</v>
      </c>
      <c r="R37" s="10" t="s">
        <v>366</v>
      </c>
      <c r="S37" s="13"/>
      <c r="T37" s="13">
        <v>20</v>
      </c>
      <c r="U37" s="166"/>
      <c r="V37" s="53">
        <f>X36*15+X38*5+10</f>
        <v>119.5</v>
      </c>
      <c r="W37" s="26" t="s">
        <v>59</v>
      </c>
      <c r="X37" s="54">
        <v>2.9</v>
      </c>
      <c r="Y37" s="82">
        <f>V39*9/V43*100</f>
        <v>28.157589803012744</v>
      </c>
      <c r="Z37" s="82">
        <f>V41*4/V43*100</f>
        <v>16.454229432213211</v>
      </c>
    </row>
    <row r="38" spans="1:30" ht="13.5" customHeight="1">
      <c r="A38" s="23">
        <v>21</v>
      </c>
      <c r="B38" s="163"/>
      <c r="C38" s="10"/>
      <c r="D38" s="13"/>
      <c r="E38" s="12"/>
      <c r="F38" s="10"/>
      <c r="G38" s="93"/>
      <c r="H38" s="13"/>
      <c r="I38" s="10"/>
      <c r="J38" s="80"/>
      <c r="K38" s="13"/>
      <c r="L38" s="10" t="s">
        <v>469</v>
      </c>
      <c r="M38" s="13"/>
      <c r="N38" s="13">
        <v>30</v>
      </c>
      <c r="O38" s="10"/>
      <c r="P38" s="10"/>
      <c r="Q38" s="10"/>
      <c r="R38" s="10" t="s">
        <v>351</v>
      </c>
      <c r="S38" s="81"/>
      <c r="T38" s="13">
        <v>5</v>
      </c>
      <c r="U38" s="166"/>
      <c r="V38" s="55" t="s">
        <v>8</v>
      </c>
      <c r="W38" s="26" t="s">
        <v>61</v>
      </c>
      <c r="X38" s="54">
        <v>1.8</v>
      </c>
      <c r="Y38" s="42"/>
      <c r="Z38" s="42"/>
    </row>
    <row r="39" spans="1:30" ht="13.5" customHeight="1">
      <c r="A39" s="23" t="s">
        <v>9</v>
      </c>
      <c r="B39" s="163"/>
      <c r="C39" s="10"/>
      <c r="D39" s="11"/>
      <c r="E39" s="61"/>
      <c r="F39" s="10"/>
      <c r="G39" s="13"/>
      <c r="H39" s="13"/>
      <c r="I39" s="10"/>
      <c r="J39" s="81"/>
      <c r="K39" s="13"/>
      <c r="L39" s="10" t="s">
        <v>470</v>
      </c>
      <c r="M39" s="13"/>
      <c r="N39" s="13">
        <v>10</v>
      </c>
      <c r="O39" s="10"/>
      <c r="P39" s="17"/>
      <c r="Q39" s="10"/>
      <c r="R39" s="10" t="s">
        <v>421</v>
      </c>
      <c r="S39" s="13"/>
      <c r="T39" s="13">
        <v>10</v>
      </c>
      <c r="U39" s="166"/>
      <c r="V39" s="53">
        <f>X37*5+X39*5</f>
        <v>27</v>
      </c>
      <c r="W39" s="26" t="s">
        <v>63</v>
      </c>
      <c r="X39" s="54">
        <v>2.5</v>
      </c>
      <c r="Y39" s="42"/>
      <c r="Z39" s="42"/>
    </row>
    <row r="40" spans="1:30" ht="13.5" customHeight="1">
      <c r="A40" s="168" t="s">
        <v>257</v>
      </c>
      <c r="B40" s="163"/>
      <c r="C40" s="10"/>
      <c r="D40" s="11"/>
      <c r="E40" s="61"/>
      <c r="F40" s="10"/>
      <c r="G40" s="13"/>
      <c r="H40" s="13"/>
      <c r="I40" s="10"/>
      <c r="J40" s="81"/>
      <c r="K40" s="13"/>
      <c r="L40" s="10" t="s">
        <v>468</v>
      </c>
      <c r="M40" s="98"/>
      <c r="N40" s="13">
        <v>5</v>
      </c>
      <c r="O40" s="10"/>
      <c r="P40" s="17"/>
      <c r="Q40" s="10"/>
      <c r="R40" s="10" t="s">
        <v>391</v>
      </c>
      <c r="S40" s="17"/>
      <c r="T40" s="13">
        <v>10</v>
      </c>
      <c r="U40" s="166"/>
      <c r="V40" s="55" t="s">
        <v>10</v>
      </c>
      <c r="W40" s="26" t="s">
        <v>46</v>
      </c>
      <c r="X40" s="54"/>
      <c r="Y40" s="42"/>
      <c r="Z40" s="42"/>
    </row>
    <row r="41" spans="1:30" ht="13.5" customHeight="1">
      <c r="A41" s="169"/>
      <c r="B41" s="164"/>
      <c r="C41" s="10"/>
      <c r="D41" s="20"/>
      <c r="E41" s="61"/>
      <c r="F41" s="10"/>
      <c r="G41" s="17"/>
      <c r="H41" s="13"/>
      <c r="I41" s="10"/>
      <c r="J41" s="81"/>
      <c r="K41" s="13"/>
      <c r="L41" s="24" t="s">
        <v>471</v>
      </c>
      <c r="M41" s="87"/>
      <c r="N41" s="26">
        <v>2</v>
      </c>
      <c r="O41" s="10"/>
      <c r="P41" s="17"/>
      <c r="Q41" s="10"/>
      <c r="R41" s="10"/>
      <c r="S41" s="17"/>
      <c r="T41" s="13"/>
      <c r="U41" s="166"/>
      <c r="V41" s="53">
        <f>X36*2+X37*7+X38</f>
        <v>35.5</v>
      </c>
      <c r="W41" s="56" t="s">
        <v>48</v>
      </c>
      <c r="X41" s="57"/>
      <c r="Y41" s="41"/>
      <c r="Z41" s="41"/>
    </row>
    <row r="42" spans="1:30" ht="13.5" customHeight="1">
      <c r="A42" s="18" t="s">
        <v>252</v>
      </c>
      <c r="B42" s="19"/>
      <c r="C42" s="17"/>
      <c r="D42" s="20"/>
      <c r="E42" s="12"/>
      <c r="F42" s="10"/>
      <c r="G42" s="17"/>
      <c r="H42" s="13"/>
      <c r="I42" s="10"/>
      <c r="J42" s="91"/>
      <c r="K42" s="13"/>
      <c r="L42" s="10"/>
      <c r="M42" s="91"/>
      <c r="N42" s="13"/>
      <c r="O42" s="10"/>
      <c r="P42" s="17"/>
      <c r="Q42" s="10"/>
      <c r="R42" s="10"/>
      <c r="S42" s="17"/>
      <c r="T42" s="13"/>
      <c r="U42" s="166"/>
      <c r="V42" s="55" t="s">
        <v>11</v>
      </c>
      <c r="W42" s="24"/>
      <c r="X42" s="54"/>
      <c r="Y42" s="83" t="s">
        <v>66</v>
      </c>
      <c r="Z42" s="83" t="s">
        <v>67</v>
      </c>
    </row>
    <row r="43" spans="1:30" ht="13.5" customHeight="1" thickBot="1">
      <c r="A43" s="29"/>
      <c r="B43" s="30"/>
      <c r="C43" s="130"/>
      <c r="D43" s="132"/>
      <c r="E43" s="1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67"/>
      <c r="V43" s="62">
        <f>V37*4+V39*9+V41*4</f>
        <v>863</v>
      </c>
      <c r="W43" s="63"/>
      <c r="X43" s="64"/>
      <c r="Y43" s="84">
        <f>B43+E43+H43+K43+N43+Q43</f>
        <v>0</v>
      </c>
      <c r="Z43" s="84">
        <f>C43+F43+I43+L43+O43+R43</f>
        <v>0</v>
      </c>
    </row>
  </sheetData>
  <mergeCells count="16">
    <mergeCell ref="A1:X1"/>
    <mergeCell ref="B4:B9"/>
    <mergeCell ref="U4:U11"/>
    <mergeCell ref="A8:A9"/>
    <mergeCell ref="B12:B17"/>
    <mergeCell ref="U12:U19"/>
    <mergeCell ref="A16:A17"/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zoomScaleNormal="100" workbookViewId="0">
      <selection sqref="A1:X1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72" t="s">
        <v>488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Z1" s="3"/>
    </row>
    <row r="2" spans="1:30" s="2" customFormat="1" ht="13.5" customHeight="1" thickBot="1">
      <c r="A2" s="4" t="s">
        <v>35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250</v>
      </c>
      <c r="B3" s="44" t="s">
        <v>0</v>
      </c>
      <c r="C3" s="45" t="s">
        <v>1</v>
      </c>
      <c r="D3" s="46" t="s">
        <v>36</v>
      </c>
      <c r="E3" s="47" t="s">
        <v>37</v>
      </c>
      <c r="F3" s="45" t="s">
        <v>2</v>
      </c>
      <c r="G3" s="45" t="s">
        <v>36</v>
      </c>
      <c r="H3" s="45" t="s">
        <v>37</v>
      </c>
      <c r="I3" s="45" t="s">
        <v>3</v>
      </c>
      <c r="J3" s="45" t="s">
        <v>36</v>
      </c>
      <c r="K3" s="45" t="s">
        <v>37</v>
      </c>
      <c r="L3" s="45" t="s">
        <v>3</v>
      </c>
      <c r="M3" s="45" t="s">
        <v>36</v>
      </c>
      <c r="N3" s="45" t="s">
        <v>37</v>
      </c>
      <c r="O3" s="45" t="s">
        <v>3</v>
      </c>
      <c r="P3" s="45" t="s">
        <v>36</v>
      </c>
      <c r="Q3" s="45" t="s">
        <v>37</v>
      </c>
      <c r="R3" s="46" t="s">
        <v>4</v>
      </c>
      <c r="S3" s="45" t="s">
        <v>36</v>
      </c>
      <c r="T3" s="45" t="s">
        <v>37</v>
      </c>
      <c r="U3" s="45" t="s">
        <v>38</v>
      </c>
      <c r="V3" s="48" t="s">
        <v>5</v>
      </c>
      <c r="W3" s="45" t="s">
        <v>39</v>
      </c>
      <c r="X3" s="49" t="s">
        <v>40</v>
      </c>
      <c r="Y3" s="3"/>
    </row>
    <row r="4" spans="1:30" ht="13.5" customHeight="1">
      <c r="A4" s="22">
        <v>5</v>
      </c>
      <c r="B4" s="162"/>
      <c r="C4" s="65" t="s">
        <v>68</v>
      </c>
      <c r="D4" s="66" t="s">
        <v>50</v>
      </c>
      <c r="E4" s="67"/>
      <c r="F4" s="65" t="s">
        <v>326</v>
      </c>
      <c r="G4" s="65" t="s">
        <v>266</v>
      </c>
      <c r="H4" s="65"/>
      <c r="I4" s="68" t="s">
        <v>327</v>
      </c>
      <c r="J4" s="68" t="s">
        <v>150</v>
      </c>
      <c r="K4" s="68"/>
      <c r="L4" s="65" t="s">
        <v>328</v>
      </c>
      <c r="M4" s="65" t="s">
        <v>277</v>
      </c>
      <c r="N4" s="65"/>
      <c r="O4" s="65" t="s">
        <v>82</v>
      </c>
      <c r="P4" s="65" t="s">
        <v>52</v>
      </c>
      <c r="Q4" s="65"/>
      <c r="R4" s="68" t="s">
        <v>329</v>
      </c>
      <c r="S4" s="68" t="s">
        <v>51</v>
      </c>
      <c r="T4" s="68"/>
      <c r="U4" s="165" t="s">
        <v>53</v>
      </c>
      <c r="V4" s="50" t="s">
        <v>6</v>
      </c>
      <c r="W4" s="51" t="s">
        <v>54</v>
      </c>
      <c r="X4" s="52">
        <v>6</v>
      </c>
      <c r="AA4" s="2" t="s">
        <v>55</v>
      </c>
      <c r="AB4" s="2" t="s">
        <v>56</v>
      </c>
      <c r="AC4" s="2" t="s">
        <v>57</v>
      </c>
      <c r="AD4" s="2" t="s">
        <v>58</v>
      </c>
    </row>
    <row r="5" spans="1:30" ht="13.5" customHeight="1">
      <c r="A5" s="23" t="s">
        <v>7</v>
      </c>
      <c r="B5" s="163"/>
      <c r="C5" s="10" t="s">
        <v>29</v>
      </c>
      <c r="D5" s="11"/>
      <c r="E5" s="12">
        <v>110</v>
      </c>
      <c r="F5" s="10" t="s">
        <v>349</v>
      </c>
      <c r="G5" s="13"/>
      <c r="H5" s="13">
        <v>55</v>
      </c>
      <c r="I5" s="10" t="s">
        <v>438</v>
      </c>
      <c r="J5" s="13"/>
      <c r="K5" s="13">
        <v>40</v>
      </c>
      <c r="L5" s="10" t="s">
        <v>443</v>
      </c>
      <c r="M5" s="13"/>
      <c r="N5" s="13">
        <v>30</v>
      </c>
      <c r="O5" s="10" t="str">
        <f>O4</f>
        <v>深色蔬菜</v>
      </c>
      <c r="P5" s="80"/>
      <c r="Q5" s="10">
        <v>100</v>
      </c>
      <c r="R5" s="10" t="s">
        <v>350</v>
      </c>
      <c r="S5" s="87"/>
      <c r="T5" s="13">
        <v>30</v>
      </c>
      <c r="U5" s="166"/>
      <c r="V5" s="53">
        <f>X4*15+X6*5+10</f>
        <v>108.5</v>
      </c>
      <c r="W5" s="26" t="s">
        <v>59</v>
      </c>
      <c r="X5" s="54">
        <v>2.5</v>
      </c>
      <c r="Y5" s="3" t="s">
        <v>60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24</v>
      </c>
      <c r="B6" s="163"/>
      <c r="C6" s="10"/>
      <c r="D6" s="13"/>
      <c r="E6" s="13"/>
      <c r="F6" s="10" t="s">
        <v>436</v>
      </c>
      <c r="G6" s="13" t="s">
        <v>437</v>
      </c>
      <c r="H6" s="13">
        <v>20</v>
      </c>
      <c r="I6" s="10" t="s">
        <v>439</v>
      </c>
      <c r="J6" s="93"/>
      <c r="K6" s="13">
        <v>10</v>
      </c>
      <c r="L6" s="10" t="s">
        <v>444</v>
      </c>
      <c r="M6" s="13"/>
      <c r="N6" s="13">
        <v>2</v>
      </c>
      <c r="O6" s="10"/>
      <c r="P6" s="10"/>
      <c r="Q6" s="10"/>
      <c r="R6" s="10" t="s">
        <v>351</v>
      </c>
      <c r="S6" s="87"/>
      <c r="T6" s="13">
        <v>5</v>
      </c>
      <c r="U6" s="166"/>
      <c r="V6" s="55" t="s">
        <v>8</v>
      </c>
      <c r="W6" s="26" t="s">
        <v>61</v>
      </c>
      <c r="X6" s="54">
        <v>1.7</v>
      </c>
      <c r="Y6" s="14" t="s">
        <v>62</v>
      </c>
      <c r="Z6" s="3">
        <v>2</v>
      </c>
      <c r="AA6" s="15">
        <f>Z6*7</f>
        <v>14</v>
      </c>
      <c r="AB6" s="3">
        <f>Z6*5</f>
        <v>10</v>
      </c>
      <c r="AC6" s="3" t="s">
        <v>45</v>
      </c>
      <c r="AD6" s="16">
        <f>AA6*4+AB6*9</f>
        <v>146</v>
      </c>
    </row>
    <row r="7" spans="1:30" ht="13.5" customHeight="1">
      <c r="A7" s="23" t="s">
        <v>9</v>
      </c>
      <c r="B7" s="163"/>
      <c r="C7" s="10"/>
      <c r="D7" s="11"/>
      <c r="E7" s="61"/>
      <c r="F7" s="10"/>
      <c r="G7" s="123"/>
      <c r="H7" s="13"/>
      <c r="I7" s="10" t="s">
        <v>440</v>
      </c>
      <c r="J7" s="13"/>
      <c r="K7" s="13">
        <v>5</v>
      </c>
      <c r="L7" s="10"/>
      <c r="M7" s="13"/>
      <c r="N7" s="13"/>
      <c r="O7" s="10"/>
      <c r="P7" s="17"/>
      <c r="Q7" s="10"/>
      <c r="R7" s="10" t="s">
        <v>368</v>
      </c>
      <c r="S7" s="81"/>
      <c r="T7" s="13">
        <v>10</v>
      </c>
      <c r="U7" s="166"/>
      <c r="V7" s="53">
        <f>X5*5+X7*5</f>
        <v>25</v>
      </c>
      <c r="W7" s="26" t="s">
        <v>63</v>
      </c>
      <c r="X7" s="54">
        <v>2.5</v>
      </c>
      <c r="Y7" s="2" t="s">
        <v>64</v>
      </c>
      <c r="Z7" s="3">
        <v>1.8</v>
      </c>
      <c r="AA7" s="3">
        <f>Z7*1</f>
        <v>1.8</v>
      </c>
      <c r="AB7" s="3" t="s">
        <v>45</v>
      </c>
      <c r="AC7" s="3">
        <f>Z7*5</f>
        <v>9</v>
      </c>
      <c r="AD7" s="3">
        <f>AA7*4+AC7*4</f>
        <v>43.2</v>
      </c>
    </row>
    <row r="8" spans="1:30" ht="13.5" customHeight="1">
      <c r="A8" s="168" t="s">
        <v>258</v>
      </c>
      <c r="B8" s="163"/>
      <c r="C8" s="10"/>
      <c r="D8" s="11"/>
      <c r="E8" s="61"/>
      <c r="F8" s="10"/>
      <c r="G8" s="17"/>
      <c r="H8" s="13"/>
      <c r="I8" s="24" t="s">
        <v>441</v>
      </c>
      <c r="J8" s="13"/>
      <c r="K8" s="26">
        <v>10</v>
      </c>
      <c r="L8" s="10"/>
      <c r="M8" s="129"/>
      <c r="N8" s="13"/>
      <c r="O8" s="10"/>
      <c r="P8" s="17"/>
      <c r="Q8" s="10"/>
      <c r="R8" s="10"/>
      <c r="S8" s="10"/>
      <c r="T8" s="13"/>
      <c r="U8" s="166"/>
      <c r="V8" s="55" t="s">
        <v>10</v>
      </c>
      <c r="W8" s="26" t="s">
        <v>46</v>
      </c>
      <c r="X8" s="54"/>
      <c r="Y8" s="2" t="s">
        <v>47</v>
      </c>
      <c r="Z8" s="3">
        <v>2.5</v>
      </c>
      <c r="AA8" s="3"/>
      <c r="AB8" s="3">
        <f>Z8*5</f>
        <v>12.5</v>
      </c>
      <c r="AC8" s="3" t="s">
        <v>45</v>
      </c>
      <c r="AD8" s="3">
        <f>AB8*9</f>
        <v>112.5</v>
      </c>
    </row>
    <row r="9" spans="1:30" ht="13.5" customHeight="1">
      <c r="A9" s="169"/>
      <c r="B9" s="164"/>
      <c r="C9" s="10"/>
      <c r="D9" s="20"/>
      <c r="E9" s="61"/>
      <c r="F9" s="10"/>
      <c r="G9" s="17"/>
      <c r="H9" s="13"/>
      <c r="I9" s="24" t="s">
        <v>442</v>
      </c>
      <c r="J9" s="13"/>
      <c r="K9" s="26">
        <v>1</v>
      </c>
      <c r="L9" s="10"/>
      <c r="M9" s="81"/>
      <c r="N9" s="13"/>
      <c r="O9" s="10"/>
      <c r="P9" s="17"/>
      <c r="Q9" s="10"/>
      <c r="R9" s="10"/>
      <c r="S9" s="17"/>
      <c r="T9" s="13"/>
      <c r="U9" s="166"/>
      <c r="V9" s="53">
        <f>X4*2+X5*7+X6</f>
        <v>31.2</v>
      </c>
      <c r="W9" s="56" t="s">
        <v>48</v>
      </c>
      <c r="X9" s="57"/>
      <c r="Y9" s="2" t="s">
        <v>49</v>
      </c>
      <c r="Z9" s="3">
        <v>1</v>
      </c>
      <c r="AC9" s="2">
        <f>Z9*15</f>
        <v>15</v>
      </c>
    </row>
    <row r="10" spans="1:30" ht="13.5" customHeight="1">
      <c r="A10" s="18" t="s">
        <v>252</v>
      </c>
      <c r="B10" s="19"/>
      <c r="C10" s="17"/>
      <c r="D10" s="20"/>
      <c r="E10" s="12"/>
      <c r="F10" s="10"/>
      <c r="G10" s="17"/>
      <c r="H10" s="13"/>
      <c r="I10" s="10"/>
      <c r="J10" s="129"/>
      <c r="K10" s="13"/>
      <c r="L10" s="10"/>
      <c r="M10" s="129"/>
      <c r="N10" s="10"/>
      <c r="O10" s="10"/>
      <c r="P10" s="17"/>
      <c r="Q10" s="10"/>
      <c r="R10" s="10"/>
      <c r="S10" s="17"/>
      <c r="T10" s="13"/>
      <c r="U10" s="166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 thickBot="1">
      <c r="A11" s="78"/>
      <c r="B11" s="79"/>
      <c r="C11" s="70"/>
      <c r="D11" s="71"/>
      <c r="E11" s="72"/>
      <c r="F11" s="73"/>
      <c r="G11" s="70"/>
      <c r="H11" s="74"/>
      <c r="I11" s="34"/>
      <c r="J11" s="35"/>
      <c r="K11" s="34"/>
      <c r="L11" s="73"/>
      <c r="M11" s="75"/>
      <c r="N11" s="73"/>
      <c r="O11" s="73"/>
      <c r="P11" s="70"/>
      <c r="Q11" s="73"/>
      <c r="R11" s="73"/>
      <c r="S11" s="70"/>
      <c r="T11" s="74"/>
      <c r="U11" s="171"/>
      <c r="V11" s="58">
        <f>V5*4+V7*9+V9*4</f>
        <v>783.8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5</v>
      </c>
      <c r="B12" s="164"/>
      <c r="C12" s="65" t="s">
        <v>122</v>
      </c>
      <c r="D12" s="65" t="s">
        <v>27</v>
      </c>
      <c r="E12" s="65"/>
      <c r="F12" s="65" t="s">
        <v>330</v>
      </c>
      <c r="G12" s="65" t="s">
        <v>127</v>
      </c>
      <c r="H12" s="65"/>
      <c r="I12" s="68" t="s">
        <v>331</v>
      </c>
      <c r="J12" s="68" t="s">
        <v>264</v>
      </c>
      <c r="K12" s="68"/>
      <c r="L12" s="65" t="s">
        <v>332</v>
      </c>
      <c r="M12" s="65" t="s">
        <v>274</v>
      </c>
      <c r="N12" s="65"/>
      <c r="O12" s="68" t="s">
        <v>262</v>
      </c>
      <c r="P12" s="65" t="s">
        <v>52</v>
      </c>
      <c r="Q12" s="65"/>
      <c r="R12" s="68" t="s">
        <v>333</v>
      </c>
      <c r="S12" s="68" t="s">
        <v>51</v>
      </c>
      <c r="T12" s="68"/>
      <c r="U12" s="165" t="s">
        <v>53</v>
      </c>
      <c r="V12" s="50" t="s">
        <v>6</v>
      </c>
      <c r="W12" s="51" t="s">
        <v>54</v>
      </c>
      <c r="X12" s="52">
        <v>6.1</v>
      </c>
      <c r="AA12" s="2" t="s">
        <v>55</v>
      </c>
      <c r="AB12" s="2" t="s">
        <v>56</v>
      </c>
      <c r="AC12" s="2" t="s">
        <v>57</v>
      </c>
      <c r="AD12" s="2" t="s">
        <v>58</v>
      </c>
    </row>
    <row r="13" spans="1:30" ht="13.5" customHeight="1">
      <c r="A13" s="23" t="s">
        <v>7</v>
      </c>
      <c r="B13" s="170"/>
      <c r="C13" s="10" t="s">
        <v>29</v>
      </c>
      <c r="D13" s="13"/>
      <c r="E13" s="13">
        <v>70</v>
      </c>
      <c r="F13" s="10" t="s">
        <v>445</v>
      </c>
      <c r="G13" s="13"/>
      <c r="H13" s="13">
        <v>50</v>
      </c>
      <c r="I13" s="10" t="s">
        <v>369</v>
      </c>
      <c r="J13" s="81"/>
      <c r="K13" s="13">
        <v>30</v>
      </c>
      <c r="L13" s="10" t="s">
        <v>449</v>
      </c>
      <c r="M13" s="13"/>
      <c r="N13" s="13">
        <v>10</v>
      </c>
      <c r="O13" s="10" t="str">
        <f>O12</f>
        <v>淺色蔬菜</v>
      </c>
      <c r="P13" s="10"/>
      <c r="Q13" s="10">
        <v>100</v>
      </c>
      <c r="R13" s="10" t="s">
        <v>367</v>
      </c>
      <c r="S13" s="87"/>
      <c r="T13" s="13">
        <v>40</v>
      </c>
      <c r="U13" s="166"/>
      <c r="V13" s="53">
        <f>X12*15+X14*5+10</f>
        <v>112</v>
      </c>
      <c r="W13" s="26" t="s">
        <v>59</v>
      </c>
      <c r="X13" s="54">
        <v>2.4</v>
      </c>
      <c r="Y13" s="3" t="s">
        <v>60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25</v>
      </c>
      <c r="B14" s="170"/>
      <c r="C14" s="10" t="s">
        <v>65</v>
      </c>
      <c r="D14" s="13"/>
      <c r="E14" s="13">
        <v>40</v>
      </c>
      <c r="F14" s="10" t="s">
        <v>444</v>
      </c>
      <c r="G14" s="13"/>
      <c r="H14" s="13">
        <v>5</v>
      </c>
      <c r="I14" s="10" t="s">
        <v>25</v>
      </c>
      <c r="J14" s="13"/>
      <c r="K14" s="13">
        <v>20</v>
      </c>
      <c r="L14" s="10" t="s">
        <v>32</v>
      </c>
      <c r="M14" s="13"/>
      <c r="N14" s="13">
        <v>30</v>
      </c>
      <c r="O14" s="10"/>
      <c r="P14" s="10"/>
      <c r="Q14" s="10"/>
      <c r="R14" s="10" t="s">
        <v>374</v>
      </c>
      <c r="S14" s="87"/>
      <c r="T14" s="13">
        <v>10</v>
      </c>
      <c r="U14" s="166"/>
      <c r="V14" s="55" t="s">
        <v>8</v>
      </c>
      <c r="W14" s="26" t="s">
        <v>61</v>
      </c>
      <c r="X14" s="54">
        <v>2.1</v>
      </c>
      <c r="Y14" s="14" t="s">
        <v>62</v>
      </c>
      <c r="Z14" s="3">
        <v>2</v>
      </c>
      <c r="AA14" s="15">
        <f>Z14*7</f>
        <v>14</v>
      </c>
      <c r="AB14" s="3">
        <f>Z14*5</f>
        <v>10</v>
      </c>
      <c r="AC14" s="3" t="s">
        <v>45</v>
      </c>
      <c r="AD14" s="16">
        <f>AA14*4+AB14*9</f>
        <v>146</v>
      </c>
    </row>
    <row r="15" spans="1:30" ht="13.5" customHeight="1">
      <c r="A15" s="23" t="s">
        <v>253</v>
      </c>
      <c r="B15" s="170"/>
      <c r="C15" s="17"/>
      <c r="D15" s="85"/>
      <c r="E15" s="12"/>
      <c r="F15" s="10" t="s">
        <v>439</v>
      </c>
      <c r="G15" s="13"/>
      <c r="H15" s="13">
        <v>10</v>
      </c>
      <c r="I15" s="10" t="s">
        <v>19</v>
      </c>
      <c r="J15" s="129"/>
      <c r="K15" s="13">
        <v>5</v>
      </c>
      <c r="L15" s="10" t="s">
        <v>19</v>
      </c>
      <c r="M15" s="13"/>
      <c r="N15" s="13">
        <v>5</v>
      </c>
      <c r="O15" s="10"/>
      <c r="P15" s="17"/>
      <c r="Q15" s="10"/>
      <c r="R15" s="10"/>
      <c r="S15" s="87"/>
      <c r="T15" s="13"/>
      <c r="U15" s="166"/>
      <c r="V15" s="53">
        <f>X13*5+X15*5</f>
        <v>24.5</v>
      </c>
      <c r="W15" s="26" t="s">
        <v>63</v>
      </c>
      <c r="X15" s="54">
        <v>2.5</v>
      </c>
      <c r="Y15" s="2" t="s">
        <v>64</v>
      </c>
      <c r="Z15" s="3">
        <v>1.6</v>
      </c>
      <c r="AA15" s="3">
        <f>Z15*1</f>
        <v>1.6</v>
      </c>
      <c r="AB15" s="3" t="s">
        <v>45</v>
      </c>
      <c r="AC15" s="3">
        <f>Z15*5</f>
        <v>8</v>
      </c>
      <c r="AD15" s="3">
        <f>AA15*4+AC15*4</f>
        <v>38.4</v>
      </c>
    </row>
    <row r="16" spans="1:30" ht="13.5" customHeight="1">
      <c r="A16" s="168" t="s">
        <v>254</v>
      </c>
      <c r="B16" s="170"/>
      <c r="C16" s="17"/>
      <c r="D16" s="20"/>
      <c r="E16" s="12"/>
      <c r="F16" s="10" t="s">
        <v>446</v>
      </c>
      <c r="G16" s="10" t="s">
        <v>447</v>
      </c>
      <c r="H16" s="13">
        <v>5</v>
      </c>
      <c r="I16" s="24" t="s">
        <v>23</v>
      </c>
      <c r="J16" s="25"/>
      <c r="K16" s="26">
        <v>10</v>
      </c>
      <c r="L16" s="10" t="s">
        <v>448</v>
      </c>
      <c r="M16" s="129"/>
      <c r="N16" s="13">
        <v>10</v>
      </c>
      <c r="O16" s="10"/>
      <c r="P16" s="17"/>
      <c r="Q16" s="10"/>
      <c r="R16" s="10"/>
      <c r="S16" s="13"/>
      <c r="T16" s="13"/>
      <c r="U16" s="166"/>
      <c r="V16" s="55" t="s">
        <v>10</v>
      </c>
      <c r="W16" s="26" t="s">
        <v>46</v>
      </c>
      <c r="X16" s="54"/>
      <c r="Y16" s="2" t="s">
        <v>47</v>
      </c>
      <c r="Z16" s="3">
        <v>2.5</v>
      </c>
      <c r="AA16" s="3"/>
      <c r="AB16" s="3">
        <f>Z16*5</f>
        <v>12.5</v>
      </c>
      <c r="AC16" s="3" t="s">
        <v>45</v>
      </c>
      <c r="AD16" s="3">
        <f>AB16*9</f>
        <v>112.5</v>
      </c>
    </row>
    <row r="17" spans="1:30" ht="13.5" customHeight="1">
      <c r="A17" s="168"/>
      <c r="B17" s="170"/>
      <c r="C17" s="17"/>
      <c r="D17" s="20"/>
      <c r="E17" s="12"/>
      <c r="F17" s="10"/>
      <c r="G17" s="17"/>
      <c r="H17" s="13"/>
      <c r="I17" s="10" t="s">
        <v>411</v>
      </c>
      <c r="J17" s="129"/>
      <c r="K17" s="13">
        <v>10</v>
      </c>
      <c r="L17" s="24"/>
      <c r="M17" s="25"/>
      <c r="N17" s="26"/>
      <c r="O17" s="10"/>
      <c r="P17" s="17"/>
      <c r="Q17" s="10"/>
      <c r="R17" s="10"/>
      <c r="S17" s="81"/>
      <c r="T17" s="13"/>
      <c r="U17" s="166"/>
      <c r="V17" s="53">
        <f>X12*2+X13*7+X14</f>
        <v>31.1</v>
      </c>
      <c r="W17" s="56" t="s">
        <v>48</v>
      </c>
      <c r="X17" s="57"/>
      <c r="Y17" s="2" t="s">
        <v>49</v>
      </c>
      <c r="Z17" s="3">
        <v>1</v>
      </c>
      <c r="AC17" s="2">
        <f>Z17*15</f>
        <v>15</v>
      </c>
    </row>
    <row r="18" spans="1:30" ht="13.5" customHeight="1">
      <c r="A18" s="18" t="s">
        <v>252</v>
      </c>
      <c r="B18" s="19"/>
      <c r="C18" s="17"/>
      <c r="D18" s="20"/>
      <c r="E18" s="12"/>
      <c r="F18" s="10"/>
      <c r="G18" s="17"/>
      <c r="H18" s="13"/>
      <c r="I18" s="10"/>
      <c r="J18" s="129"/>
      <c r="K18" s="10"/>
      <c r="L18" s="10"/>
      <c r="M18" s="129"/>
      <c r="N18" s="10"/>
      <c r="O18" s="10"/>
      <c r="P18" s="17"/>
      <c r="Q18" s="10"/>
      <c r="R18" s="10"/>
      <c r="S18" s="17"/>
      <c r="T18" s="13"/>
      <c r="U18" s="166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71"/>
      <c r="V19" s="58">
        <f>V13*4+V15*9+V17*4</f>
        <v>792.9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5</v>
      </c>
      <c r="B20" s="170"/>
      <c r="C20" s="65" t="s">
        <v>334</v>
      </c>
      <c r="D20" s="66" t="s">
        <v>274</v>
      </c>
      <c r="E20" s="67"/>
      <c r="F20" s="68" t="s">
        <v>335</v>
      </c>
      <c r="G20" s="68" t="s">
        <v>270</v>
      </c>
      <c r="H20" s="68"/>
      <c r="I20" s="68" t="s">
        <v>336</v>
      </c>
      <c r="J20" s="68" t="s">
        <v>277</v>
      </c>
      <c r="K20" s="68"/>
      <c r="L20" s="65" t="s">
        <v>337</v>
      </c>
      <c r="M20" s="65" t="s">
        <v>280</v>
      </c>
      <c r="N20" s="65"/>
      <c r="O20" s="68" t="s">
        <v>272</v>
      </c>
      <c r="P20" s="65" t="s">
        <v>71</v>
      </c>
      <c r="Q20" s="65"/>
      <c r="R20" s="65" t="s">
        <v>267</v>
      </c>
      <c r="S20" s="65" t="s">
        <v>72</v>
      </c>
      <c r="T20" s="65"/>
      <c r="U20" s="165" t="s">
        <v>73</v>
      </c>
      <c r="V20" s="50" t="s">
        <v>6</v>
      </c>
      <c r="W20" s="51" t="s">
        <v>74</v>
      </c>
      <c r="X20" s="52">
        <v>6</v>
      </c>
      <c r="AA20" s="2" t="s">
        <v>75</v>
      </c>
      <c r="AB20" s="2" t="s">
        <v>76</v>
      </c>
      <c r="AC20" s="2" t="s">
        <v>77</v>
      </c>
      <c r="AD20" s="2" t="s">
        <v>78</v>
      </c>
    </row>
    <row r="21" spans="1:30" ht="13.5" customHeight="1">
      <c r="A21" s="23" t="s">
        <v>255</v>
      </c>
      <c r="B21" s="170"/>
      <c r="C21" s="10" t="s">
        <v>399</v>
      </c>
      <c r="D21" s="94"/>
      <c r="E21" s="12">
        <v>165</v>
      </c>
      <c r="F21" s="10" t="s">
        <v>450</v>
      </c>
      <c r="G21" s="13" t="s">
        <v>451</v>
      </c>
      <c r="H21" s="13">
        <v>50</v>
      </c>
      <c r="I21" s="10" t="s">
        <v>452</v>
      </c>
      <c r="J21" s="13" t="s">
        <v>405</v>
      </c>
      <c r="K21" s="13">
        <v>20</v>
      </c>
      <c r="L21" s="10" t="s">
        <v>350</v>
      </c>
      <c r="M21" s="13"/>
      <c r="N21" s="13">
        <v>30</v>
      </c>
      <c r="O21" s="10" t="str">
        <f>O20</f>
        <v>深色蔬菜</v>
      </c>
      <c r="P21" s="10"/>
      <c r="Q21" s="10">
        <v>100</v>
      </c>
      <c r="R21" s="86" t="s">
        <v>406</v>
      </c>
      <c r="S21" s="95" t="s">
        <v>407</v>
      </c>
      <c r="T21" s="13">
        <v>40</v>
      </c>
      <c r="U21" s="166"/>
      <c r="V21" s="53">
        <f>X20*15+X22*5+10</f>
        <v>108</v>
      </c>
      <c r="W21" s="26" t="s">
        <v>79</v>
      </c>
      <c r="X21" s="54">
        <v>3.1</v>
      </c>
      <c r="Y21" s="3" t="s">
        <v>80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26</v>
      </c>
      <c r="B22" s="170"/>
      <c r="C22" s="10" t="s">
        <v>26</v>
      </c>
      <c r="D22" s="11"/>
      <c r="E22" s="61">
        <v>10</v>
      </c>
      <c r="F22" s="10"/>
      <c r="G22" s="13"/>
      <c r="H22" s="13"/>
      <c r="I22" s="10"/>
      <c r="J22" s="13"/>
      <c r="K22" s="13"/>
      <c r="L22" s="10" t="s">
        <v>401</v>
      </c>
      <c r="M22" s="13"/>
      <c r="N22" s="13">
        <v>10</v>
      </c>
      <c r="O22" s="10"/>
      <c r="P22" s="10"/>
      <c r="Q22" s="10"/>
      <c r="R22" s="10" t="s">
        <v>397</v>
      </c>
      <c r="S22" s="95"/>
      <c r="T22" s="13">
        <v>10</v>
      </c>
      <c r="U22" s="166"/>
      <c r="V22" s="55" t="s">
        <v>8</v>
      </c>
      <c r="W22" s="26" t="s">
        <v>18</v>
      </c>
      <c r="X22" s="54">
        <v>1.6</v>
      </c>
      <c r="Y22" s="14" t="s">
        <v>16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45</v>
      </c>
      <c r="AD22" s="16">
        <f>AA22*4+AB22*9</f>
        <v>160.60000000000002</v>
      </c>
    </row>
    <row r="23" spans="1:30" ht="13.5" customHeight="1">
      <c r="A23" s="23" t="s">
        <v>9</v>
      </c>
      <c r="B23" s="170"/>
      <c r="C23" s="10" t="s">
        <v>25</v>
      </c>
      <c r="D23" s="11"/>
      <c r="E23" s="61">
        <v>15</v>
      </c>
      <c r="F23" s="10"/>
      <c r="G23" s="13"/>
      <c r="H23" s="13"/>
      <c r="I23" s="10"/>
      <c r="J23" s="13"/>
      <c r="K23" s="13"/>
      <c r="L23" s="10" t="s">
        <v>453</v>
      </c>
      <c r="M23" s="92"/>
      <c r="N23" s="13">
        <v>5</v>
      </c>
      <c r="O23" s="10"/>
      <c r="P23" s="17"/>
      <c r="Q23" s="10"/>
      <c r="R23" s="10" t="s">
        <v>423</v>
      </c>
      <c r="S23" s="13"/>
      <c r="T23" s="13">
        <v>1</v>
      </c>
      <c r="U23" s="166"/>
      <c r="V23" s="53">
        <f>X21*5+X23*5</f>
        <v>29.5</v>
      </c>
      <c r="W23" s="26" t="s">
        <v>63</v>
      </c>
      <c r="X23" s="54">
        <v>2.8</v>
      </c>
      <c r="Y23" s="2" t="s">
        <v>64</v>
      </c>
      <c r="Z23" s="3">
        <v>1.6</v>
      </c>
      <c r="AA23" s="3">
        <f>Z23*1</f>
        <v>1.6</v>
      </c>
      <c r="AB23" s="3" t="s">
        <v>45</v>
      </c>
      <c r="AC23" s="3">
        <f>Z23*5</f>
        <v>8</v>
      </c>
      <c r="AD23" s="3">
        <f>AA23*4+AC23*4</f>
        <v>38.4</v>
      </c>
    </row>
    <row r="24" spans="1:30" ht="13.5" customHeight="1">
      <c r="A24" s="168" t="s">
        <v>256</v>
      </c>
      <c r="B24" s="170"/>
      <c r="C24" s="10" t="s">
        <v>19</v>
      </c>
      <c r="D24" s="20"/>
      <c r="E24" s="61">
        <v>5</v>
      </c>
      <c r="F24" s="10"/>
      <c r="G24" s="17"/>
      <c r="H24" s="13"/>
      <c r="I24" s="10"/>
      <c r="J24" s="91"/>
      <c r="K24" s="13"/>
      <c r="L24" s="24" t="s">
        <v>422</v>
      </c>
      <c r="M24" s="10" t="s">
        <v>454</v>
      </c>
      <c r="N24" s="26">
        <v>10</v>
      </c>
      <c r="O24" s="10"/>
      <c r="P24" s="17"/>
      <c r="Q24" s="10"/>
      <c r="R24" s="10"/>
      <c r="S24" s="93"/>
      <c r="T24" s="13"/>
      <c r="U24" s="166"/>
      <c r="V24" s="55" t="s">
        <v>10</v>
      </c>
      <c r="W24" s="26" t="s">
        <v>46</v>
      </c>
      <c r="X24" s="54"/>
      <c r="Y24" s="2" t="s">
        <v>47</v>
      </c>
      <c r="Z24" s="3">
        <v>2.5</v>
      </c>
      <c r="AA24" s="3"/>
      <c r="AB24" s="3">
        <f>Z24*5</f>
        <v>12.5</v>
      </c>
      <c r="AC24" s="3" t="s">
        <v>45</v>
      </c>
      <c r="AD24" s="3">
        <f>AB24*9</f>
        <v>112.5</v>
      </c>
    </row>
    <row r="25" spans="1:30" ht="13.5" customHeight="1">
      <c r="A25" s="168"/>
      <c r="B25" s="170"/>
      <c r="C25" s="10"/>
      <c r="D25" s="20"/>
      <c r="E25" s="61"/>
      <c r="F25" s="10"/>
      <c r="G25" s="17"/>
      <c r="H25" s="13"/>
      <c r="I25" s="10"/>
      <c r="J25" s="91"/>
      <c r="K25" s="13"/>
      <c r="L25" s="10" t="s">
        <v>400</v>
      </c>
      <c r="M25" s="92"/>
      <c r="N25" s="13">
        <v>10</v>
      </c>
      <c r="O25" s="10"/>
      <c r="P25" s="17"/>
      <c r="Q25" s="10"/>
      <c r="R25" s="10"/>
      <c r="S25" s="93"/>
      <c r="T25" s="13"/>
      <c r="U25" s="166"/>
      <c r="V25" s="53">
        <f>X20*2+X21*7+X22</f>
        <v>35.300000000000004</v>
      </c>
      <c r="W25" s="56" t="s">
        <v>48</v>
      </c>
      <c r="X25" s="57"/>
      <c r="Y25" s="2" t="s">
        <v>49</v>
      </c>
      <c r="AC25" s="2">
        <f>Z25*15</f>
        <v>0</v>
      </c>
    </row>
    <row r="26" spans="1:30" ht="13.5" customHeight="1">
      <c r="A26" s="18" t="s">
        <v>252</v>
      </c>
      <c r="B26" s="19"/>
      <c r="C26" s="10"/>
      <c r="D26" s="20"/>
      <c r="E26" s="61"/>
      <c r="F26" s="10"/>
      <c r="G26" s="17"/>
      <c r="H26" s="13"/>
      <c r="I26" s="10"/>
      <c r="J26" s="91"/>
      <c r="K26" s="10"/>
      <c r="L26" s="10"/>
      <c r="M26" s="92"/>
      <c r="N26" s="10"/>
      <c r="O26" s="10"/>
      <c r="P26" s="17"/>
      <c r="Q26" s="10"/>
      <c r="R26" s="10"/>
      <c r="S26" s="17"/>
      <c r="T26" s="13"/>
      <c r="U26" s="166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31"/>
      <c r="D27" s="32"/>
      <c r="E27" s="33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71"/>
      <c r="V27" s="58">
        <f>V21*4+V23*9+V25*4</f>
        <v>838.7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5</v>
      </c>
      <c r="B28" s="170"/>
      <c r="C28" s="65" t="s">
        <v>123</v>
      </c>
      <c r="D28" s="66" t="s">
        <v>124</v>
      </c>
      <c r="E28" s="67"/>
      <c r="F28" s="65" t="s">
        <v>292</v>
      </c>
      <c r="G28" s="65" t="s">
        <v>270</v>
      </c>
      <c r="H28" s="65"/>
      <c r="I28" s="68" t="s">
        <v>338</v>
      </c>
      <c r="J28" s="68" t="s">
        <v>280</v>
      </c>
      <c r="K28" s="68"/>
      <c r="L28" s="68" t="s">
        <v>339</v>
      </c>
      <c r="M28" s="68" t="s">
        <v>280</v>
      </c>
      <c r="N28" s="68"/>
      <c r="O28" s="68" t="s">
        <v>272</v>
      </c>
      <c r="P28" s="68" t="s">
        <v>121</v>
      </c>
      <c r="Q28" s="68"/>
      <c r="R28" s="65" t="s">
        <v>340</v>
      </c>
      <c r="S28" s="65" t="s">
        <v>125</v>
      </c>
      <c r="T28" s="65"/>
      <c r="U28" s="165" t="s">
        <v>53</v>
      </c>
      <c r="V28" s="50" t="s">
        <v>6</v>
      </c>
      <c r="W28" s="51" t="s">
        <v>54</v>
      </c>
      <c r="X28" s="52">
        <v>6.3</v>
      </c>
      <c r="Y28" s="82" t="s">
        <v>56</v>
      </c>
      <c r="Z28" s="82" t="s">
        <v>55</v>
      </c>
      <c r="AA28" s="2" t="s">
        <v>55</v>
      </c>
      <c r="AB28" s="2" t="s">
        <v>56</v>
      </c>
      <c r="AC28" s="2" t="s">
        <v>57</v>
      </c>
      <c r="AD28" s="2" t="s">
        <v>58</v>
      </c>
    </row>
    <row r="29" spans="1:30" ht="13.5" customHeight="1">
      <c r="A29" s="23" t="s">
        <v>7</v>
      </c>
      <c r="B29" s="170"/>
      <c r="C29" s="10" t="s">
        <v>29</v>
      </c>
      <c r="D29" s="13"/>
      <c r="E29" s="13">
        <v>70</v>
      </c>
      <c r="F29" s="10" t="s">
        <v>392</v>
      </c>
      <c r="G29" s="13"/>
      <c r="H29" s="13">
        <v>60</v>
      </c>
      <c r="I29" s="10" t="s">
        <v>406</v>
      </c>
      <c r="J29" s="13" t="s">
        <v>407</v>
      </c>
      <c r="K29" s="13">
        <v>40</v>
      </c>
      <c r="L29" s="10" t="s">
        <v>359</v>
      </c>
      <c r="M29" s="13"/>
      <c r="N29" s="13">
        <v>40</v>
      </c>
      <c r="O29" s="10" t="str">
        <f>O28</f>
        <v>深色蔬菜</v>
      </c>
      <c r="P29" s="10"/>
      <c r="Q29" s="10">
        <v>100</v>
      </c>
      <c r="R29" s="86" t="s">
        <v>370</v>
      </c>
      <c r="S29" s="87"/>
      <c r="T29" s="13">
        <v>20</v>
      </c>
      <c r="U29" s="166"/>
      <c r="V29" s="53">
        <f>X28*15+X30*5+10</f>
        <v>112.5</v>
      </c>
      <c r="W29" s="26" t="s">
        <v>59</v>
      </c>
      <c r="X29" s="54">
        <v>2.7</v>
      </c>
      <c r="Y29" s="82">
        <f>V31*9/V35*100</f>
        <v>29.822870225328352</v>
      </c>
      <c r="Z29" s="82">
        <f>V33*4/V35*100</f>
        <v>15.953729364983735</v>
      </c>
      <c r="AA29" s="3">
        <f>Z29*2</f>
        <v>31.90745872996747</v>
      </c>
      <c r="AB29" s="3"/>
      <c r="AC29" s="3">
        <f>Z29*15</f>
        <v>239.30594047475603</v>
      </c>
      <c r="AD29" s="3">
        <f>AA29*4+AC29*4</f>
        <v>1084.8535968188939</v>
      </c>
    </row>
    <row r="30" spans="1:30" ht="13.5" customHeight="1">
      <c r="A30" s="23">
        <v>27</v>
      </c>
      <c r="B30" s="170"/>
      <c r="C30" s="10" t="s">
        <v>143</v>
      </c>
      <c r="D30" s="13"/>
      <c r="E30" s="13">
        <v>40</v>
      </c>
      <c r="F30" s="10"/>
      <c r="G30" s="13"/>
      <c r="H30" s="13"/>
      <c r="I30" s="10" t="s">
        <v>349</v>
      </c>
      <c r="J30" s="93"/>
      <c r="K30" s="13">
        <v>20</v>
      </c>
      <c r="L30" s="10" t="s">
        <v>401</v>
      </c>
      <c r="M30" s="13"/>
      <c r="N30" s="13">
        <v>10</v>
      </c>
      <c r="O30" s="10"/>
      <c r="P30" s="10"/>
      <c r="Q30" s="10"/>
      <c r="R30" s="10" t="s">
        <v>366</v>
      </c>
      <c r="S30" s="87"/>
      <c r="T30" s="13">
        <v>10</v>
      </c>
      <c r="U30" s="166"/>
      <c r="V30" s="55" t="s">
        <v>8</v>
      </c>
      <c r="W30" s="26" t="s">
        <v>61</v>
      </c>
      <c r="X30" s="54">
        <v>1.6</v>
      </c>
      <c r="Y30" s="42"/>
      <c r="Z30" s="42"/>
      <c r="AA30" s="15">
        <f>Z30*7</f>
        <v>0</v>
      </c>
      <c r="AB30" s="3">
        <f>Z30*5</f>
        <v>0</v>
      </c>
      <c r="AC30" s="3" t="s">
        <v>45</v>
      </c>
      <c r="AD30" s="16">
        <f>AA30*4+AB30*9</f>
        <v>0</v>
      </c>
    </row>
    <row r="31" spans="1:30" ht="13.5" customHeight="1">
      <c r="A31" s="23" t="s">
        <v>9</v>
      </c>
      <c r="B31" s="170"/>
      <c r="C31" s="17"/>
      <c r="D31" s="85"/>
      <c r="E31" s="12"/>
      <c r="F31" s="10"/>
      <c r="G31" s="91"/>
      <c r="H31" s="13"/>
      <c r="I31" s="10"/>
      <c r="J31" s="13"/>
      <c r="K31" s="13"/>
      <c r="L31" s="10" t="s">
        <v>455</v>
      </c>
      <c r="M31" s="13"/>
      <c r="N31" s="13">
        <v>5</v>
      </c>
      <c r="O31" s="10"/>
      <c r="P31" s="17"/>
      <c r="Q31" s="10"/>
      <c r="R31" s="10" t="s">
        <v>401</v>
      </c>
      <c r="S31" s="13"/>
      <c r="T31" s="13">
        <v>5</v>
      </c>
      <c r="U31" s="166"/>
      <c r="V31" s="53">
        <f>X29*5+X31*5</f>
        <v>27.5</v>
      </c>
      <c r="W31" s="26" t="s">
        <v>63</v>
      </c>
      <c r="X31" s="54">
        <v>2.8</v>
      </c>
      <c r="Y31" s="42"/>
      <c r="Z31" s="42"/>
      <c r="AA31" s="3">
        <f>Z31*1</f>
        <v>0</v>
      </c>
      <c r="AB31" s="3" t="s">
        <v>45</v>
      </c>
      <c r="AC31" s="3">
        <f>Z31*5</f>
        <v>0</v>
      </c>
      <c r="AD31" s="3">
        <f>AA31*4+AC31*4</f>
        <v>0</v>
      </c>
    </row>
    <row r="32" spans="1:30" ht="13.5" customHeight="1">
      <c r="A32" s="168" t="s">
        <v>251</v>
      </c>
      <c r="B32" s="170"/>
      <c r="C32" s="17"/>
      <c r="D32" s="20"/>
      <c r="E32" s="12"/>
      <c r="F32" s="10"/>
      <c r="G32" s="17"/>
      <c r="H32" s="13"/>
      <c r="I32" s="24"/>
      <c r="J32" s="13"/>
      <c r="K32" s="26"/>
      <c r="L32" s="10"/>
      <c r="M32" s="13"/>
      <c r="N32" s="13"/>
      <c r="O32" s="10"/>
      <c r="P32" s="17"/>
      <c r="Q32" s="10"/>
      <c r="R32" s="10" t="s">
        <v>391</v>
      </c>
      <c r="S32" s="13"/>
      <c r="T32" s="13">
        <v>10</v>
      </c>
      <c r="U32" s="166"/>
      <c r="V32" s="55" t="s">
        <v>10</v>
      </c>
      <c r="W32" s="26" t="s">
        <v>46</v>
      </c>
      <c r="X32" s="54"/>
      <c r="Y32" s="42"/>
      <c r="Z32" s="42"/>
      <c r="AA32" s="3"/>
      <c r="AB32" s="3">
        <f>Z32*5</f>
        <v>0</v>
      </c>
      <c r="AC32" s="3" t="s">
        <v>45</v>
      </c>
      <c r="AD32" s="3">
        <f>AB32*9</f>
        <v>0</v>
      </c>
    </row>
    <row r="33" spans="1:30" ht="13.5" customHeight="1">
      <c r="A33" s="168"/>
      <c r="B33" s="170"/>
      <c r="C33" s="17"/>
      <c r="D33" s="20"/>
      <c r="E33" s="12"/>
      <c r="F33" s="10"/>
      <c r="G33" s="17"/>
      <c r="H33" s="13"/>
      <c r="I33" s="24"/>
      <c r="J33" s="13"/>
      <c r="K33" s="26"/>
      <c r="L33" s="10"/>
      <c r="M33" s="13"/>
      <c r="N33" s="13"/>
      <c r="O33" s="10"/>
      <c r="P33" s="17"/>
      <c r="Q33" s="10"/>
      <c r="R33" s="10"/>
      <c r="S33" s="17"/>
      <c r="T33" s="13"/>
      <c r="U33" s="166"/>
      <c r="V33" s="53">
        <f>X28*2+X29*7+X30</f>
        <v>33.1</v>
      </c>
      <c r="W33" s="56" t="s">
        <v>48</v>
      </c>
      <c r="X33" s="57"/>
      <c r="Y33" s="41"/>
      <c r="Z33" s="41"/>
      <c r="AC33" s="2">
        <f>Z33*15</f>
        <v>0</v>
      </c>
    </row>
    <row r="34" spans="1:30" ht="13.5" customHeight="1">
      <c r="A34" s="18" t="s">
        <v>252</v>
      </c>
      <c r="B34" s="19"/>
      <c r="C34" s="17"/>
      <c r="D34" s="20"/>
      <c r="E34" s="12"/>
      <c r="F34" s="10"/>
      <c r="G34" s="17"/>
      <c r="H34" s="13"/>
      <c r="I34" s="10"/>
      <c r="J34" s="123"/>
      <c r="K34" s="13"/>
      <c r="L34" s="10"/>
      <c r="M34" s="91"/>
      <c r="N34" s="10"/>
      <c r="O34" s="10"/>
      <c r="P34" s="17"/>
      <c r="Q34" s="10"/>
      <c r="R34" s="10"/>
      <c r="S34" s="17"/>
      <c r="T34" s="13"/>
      <c r="U34" s="166"/>
      <c r="V34" s="55" t="s">
        <v>11</v>
      </c>
      <c r="W34" s="24"/>
      <c r="X34" s="54"/>
      <c r="Y34" s="83" t="s">
        <v>66</v>
      </c>
      <c r="Z34" s="83" t="s">
        <v>67</v>
      </c>
      <c r="AA34" s="2">
        <f>SUM(AA29:AA33)</f>
        <v>31.90745872996747</v>
      </c>
      <c r="AB34" s="2">
        <f>SUM(AB29:AB33)</f>
        <v>0</v>
      </c>
      <c r="AC34" s="2">
        <f>SUM(AC29:AC33)</f>
        <v>239.30594047475603</v>
      </c>
      <c r="AD34" s="2">
        <f>AA34*4+AB34*9+AC34*4</f>
        <v>1084.8535968188939</v>
      </c>
    </row>
    <row r="35" spans="1:30" ht="13.5" customHeight="1" thickBot="1">
      <c r="A35" s="27"/>
      <c r="B35" s="28"/>
      <c r="C35" s="17"/>
      <c r="D35" s="20"/>
      <c r="E35" s="12"/>
      <c r="F35" s="73"/>
      <c r="G35" s="70"/>
      <c r="H35" s="74"/>
      <c r="I35" s="34"/>
      <c r="J35" s="35"/>
      <c r="K35" s="34"/>
      <c r="L35" s="73"/>
      <c r="M35" s="75"/>
      <c r="N35" s="73"/>
      <c r="O35" s="73"/>
      <c r="P35" s="70"/>
      <c r="Q35" s="73"/>
      <c r="R35" s="73"/>
      <c r="S35" s="70"/>
      <c r="T35" s="74"/>
      <c r="U35" s="171"/>
      <c r="V35" s="58">
        <f>V29*4+V31*9+V33*4</f>
        <v>829.9</v>
      </c>
      <c r="W35" s="59"/>
      <c r="X35" s="60"/>
      <c r="Y35" s="84">
        <f>B35+E35+H35+K35+N35+Q35</f>
        <v>0</v>
      </c>
      <c r="Z35" s="84">
        <f>C35+F35+I35+L35+O35+R35</f>
        <v>0</v>
      </c>
      <c r="AA35" s="21">
        <f>AA34*4/AD34</f>
        <v>0.11764705882352941</v>
      </c>
      <c r="AB35" s="21">
        <f>AB34*9/AD34</f>
        <v>0</v>
      </c>
      <c r="AC35" s="21">
        <f>AC34*4/AD34</f>
        <v>0.88235294117647067</v>
      </c>
    </row>
    <row r="36" spans="1:30" ht="13.5" customHeight="1">
      <c r="A36" s="22">
        <v>5</v>
      </c>
      <c r="B36" s="162"/>
      <c r="C36" s="65" t="s">
        <v>284</v>
      </c>
      <c r="D36" s="66" t="s">
        <v>277</v>
      </c>
      <c r="E36" s="67"/>
      <c r="F36" s="68" t="s">
        <v>341</v>
      </c>
      <c r="G36" s="68" t="s">
        <v>280</v>
      </c>
      <c r="H36" s="68"/>
      <c r="I36" s="68" t="s">
        <v>342</v>
      </c>
      <c r="J36" s="68" t="s">
        <v>274</v>
      </c>
      <c r="K36" s="68"/>
      <c r="L36" s="68" t="s">
        <v>343</v>
      </c>
      <c r="M36" s="68" t="s">
        <v>264</v>
      </c>
      <c r="N36" s="68"/>
      <c r="O36" s="68" t="s">
        <v>126</v>
      </c>
      <c r="P36" s="68" t="s">
        <v>121</v>
      </c>
      <c r="Q36" s="68"/>
      <c r="R36" s="68" t="s">
        <v>344</v>
      </c>
      <c r="S36" s="68" t="s">
        <v>20</v>
      </c>
      <c r="T36" s="68"/>
      <c r="U36" s="165" t="s">
        <v>53</v>
      </c>
      <c r="V36" s="50" t="s">
        <v>6</v>
      </c>
      <c r="W36" s="51" t="s">
        <v>54</v>
      </c>
      <c r="X36" s="52">
        <v>5.7</v>
      </c>
      <c r="Y36" s="82" t="s">
        <v>56</v>
      </c>
      <c r="Z36" s="82" t="s">
        <v>55</v>
      </c>
    </row>
    <row r="37" spans="1:30" ht="13.5" customHeight="1">
      <c r="A37" s="23" t="s">
        <v>7</v>
      </c>
      <c r="B37" s="163"/>
      <c r="C37" s="10" t="s">
        <v>29</v>
      </c>
      <c r="D37" s="11"/>
      <c r="E37" s="12">
        <v>110</v>
      </c>
      <c r="F37" s="10" t="s">
        <v>375</v>
      </c>
      <c r="G37" s="13"/>
      <c r="H37" s="13">
        <v>55</v>
      </c>
      <c r="I37" s="10" t="s">
        <v>456</v>
      </c>
      <c r="J37" s="13"/>
      <c r="K37" s="13">
        <v>30</v>
      </c>
      <c r="L37" s="10" t="s">
        <v>457</v>
      </c>
      <c r="M37" s="13" t="s">
        <v>387</v>
      </c>
      <c r="N37" s="13">
        <v>40</v>
      </c>
      <c r="O37" s="10" t="str">
        <f>O36</f>
        <v>深色蔬菜</v>
      </c>
      <c r="P37" s="10"/>
      <c r="Q37" s="10">
        <v>100</v>
      </c>
      <c r="R37" s="10" t="s">
        <v>366</v>
      </c>
      <c r="S37" s="13"/>
      <c r="T37" s="13">
        <v>20</v>
      </c>
      <c r="U37" s="166"/>
      <c r="V37" s="53">
        <f>X36*15+X38*5+10</f>
        <v>104</v>
      </c>
      <c r="W37" s="26" t="s">
        <v>59</v>
      </c>
      <c r="X37" s="54">
        <v>3</v>
      </c>
      <c r="Y37" s="82">
        <f>V39*9/V43*100</f>
        <v>30.941367670958869</v>
      </c>
      <c r="Z37" s="82">
        <f>V41*4/V43*100</f>
        <v>17.052131516439555</v>
      </c>
    </row>
    <row r="38" spans="1:30" ht="13.5" customHeight="1">
      <c r="A38" s="23">
        <v>28</v>
      </c>
      <c r="B38" s="163"/>
      <c r="C38" s="10"/>
      <c r="D38" s="13"/>
      <c r="E38" s="13"/>
      <c r="F38" s="10" t="s">
        <v>373</v>
      </c>
      <c r="G38" s="81"/>
      <c r="H38" s="13">
        <v>20</v>
      </c>
      <c r="I38" s="10" t="s">
        <v>422</v>
      </c>
      <c r="J38" s="81" t="s">
        <v>407</v>
      </c>
      <c r="K38" s="13">
        <v>20</v>
      </c>
      <c r="L38" s="10"/>
      <c r="M38" s="13"/>
      <c r="N38" s="13"/>
      <c r="O38" s="10"/>
      <c r="P38" s="10"/>
      <c r="Q38" s="10"/>
      <c r="R38" s="10" t="s">
        <v>86</v>
      </c>
      <c r="S38" s="81"/>
      <c r="T38" s="13">
        <v>5</v>
      </c>
      <c r="U38" s="166"/>
      <c r="V38" s="55" t="s">
        <v>8</v>
      </c>
      <c r="W38" s="26" t="s">
        <v>61</v>
      </c>
      <c r="X38" s="54">
        <v>1.7</v>
      </c>
      <c r="Y38" s="42"/>
      <c r="Z38" s="42"/>
    </row>
    <row r="39" spans="1:30" ht="13.5" customHeight="1">
      <c r="A39" s="23" t="s">
        <v>9</v>
      </c>
      <c r="B39" s="163"/>
      <c r="C39" s="10"/>
      <c r="D39" s="11"/>
      <c r="E39" s="61"/>
      <c r="F39" s="10" t="s">
        <v>401</v>
      </c>
      <c r="G39" s="87"/>
      <c r="H39" s="13">
        <v>5</v>
      </c>
      <c r="I39" s="10" t="s">
        <v>391</v>
      </c>
      <c r="J39" s="87"/>
      <c r="K39" s="13">
        <v>10</v>
      </c>
      <c r="L39" s="10"/>
      <c r="M39" s="13"/>
      <c r="N39" s="13"/>
      <c r="O39" s="10"/>
      <c r="P39" s="17"/>
      <c r="Q39" s="10"/>
      <c r="R39" s="10" t="s">
        <v>135</v>
      </c>
      <c r="S39" s="13"/>
      <c r="T39" s="13">
        <v>5</v>
      </c>
      <c r="U39" s="166"/>
      <c r="V39" s="53">
        <f>X37*5+X39*5</f>
        <v>27.5</v>
      </c>
      <c r="W39" s="26" t="s">
        <v>63</v>
      </c>
      <c r="X39" s="54">
        <v>2.5</v>
      </c>
      <c r="Y39" s="42"/>
      <c r="Z39" s="42"/>
    </row>
    <row r="40" spans="1:30" ht="13.5" customHeight="1">
      <c r="A40" s="168" t="s">
        <v>257</v>
      </c>
      <c r="B40" s="163"/>
      <c r="C40" s="10"/>
      <c r="D40" s="11"/>
      <c r="E40" s="61"/>
      <c r="F40" s="10"/>
      <c r="G40" s="17"/>
      <c r="H40" s="13"/>
      <c r="I40" s="10"/>
      <c r="J40" s="13"/>
      <c r="K40" s="13"/>
      <c r="L40" s="24"/>
      <c r="M40" s="25"/>
      <c r="N40" s="26"/>
      <c r="O40" s="10"/>
      <c r="P40" s="17"/>
      <c r="Q40" s="10"/>
      <c r="R40" s="10" t="s">
        <v>349</v>
      </c>
      <c r="S40" s="17"/>
      <c r="T40" s="13">
        <v>10</v>
      </c>
      <c r="U40" s="166"/>
      <c r="V40" s="55" t="s">
        <v>10</v>
      </c>
      <c r="W40" s="26" t="s">
        <v>46</v>
      </c>
      <c r="X40" s="54"/>
      <c r="Y40" s="42"/>
      <c r="Z40" s="42"/>
    </row>
    <row r="41" spans="1:30" ht="13.5" customHeight="1">
      <c r="A41" s="169"/>
      <c r="B41" s="164"/>
      <c r="C41" s="10"/>
      <c r="D41" s="20"/>
      <c r="E41" s="61"/>
      <c r="F41" s="10"/>
      <c r="G41" s="17"/>
      <c r="H41" s="13"/>
      <c r="I41" s="10"/>
      <c r="J41" s="91"/>
      <c r="K41" s="13"/>
      <c r="L41" s="10"/>
      <c r="M41" s="123"/>
      <c r="N41" s="13"/>
      <c r="O41" s="10"/>
      <c r="P41" s="17"/>
      <c r="Q41" s="10"/>
      <c r="R41" s="10"/>
      <c r="S41" s="17"/>
      <c r="T41" s="13"/>
      <c r="U41" s="166"/>
      <c r="V41" s="53">
        <f>X36*2+X37*7+X38</f>
        <v>34.1</v>
      </c>
      <c r="W41" s="56" t="s">
        <v>48</v>
      </c>
      <c r="X41" s="57"/>
      <c r="Y41" s="41"/>
      <c r="Z41" s="41"/>
    </row>
    <row r="42" spans="1:30" ht="13.5" customHeight="1">
      <c r="A42" s="18" t="s">
        <v>252</v>
      </c>
      <c r="B42" s="19"/>
      <c r="C42" s="17"/>
      <c r="D42" s="20"/>
      <c r="E42" s="12"/>
      <c r="F42" s="10"/>
      <c r="G42" s="17"/>
      <c r="H42" s="13"/>
      <c r="I42" s="10"/>
      <c r="J42" s="91"/>
      <c r="K42" s="13"/>
      <c r="L42" s="10"/>
      <c r="M42" s="123"/>
      <c r="N42" s="10"/>
      <c r="O42" s="10"/>
      <c r="P42" s="17"/>
      <c r="Q42" s="10"/>
      <c r="R42" s="10"/>
      <c r="S42" s="17"/>
      <c r="T42" s="13"/>
      <c r="U42" s="166"/>
      <c r="V42" s="55" t="s">
        <v>11</v>
      </c>
      <c r="W42" s="24"/>
      <c r="X42" s="54"/>
      <c r="Y42" s="83" t="s">
        <v>66</v>
      </c>
      <c r="Z42" s="83" t="s">
        <v>67</v>
      </c>
    </row>
    <row r="43" spans="1:30" ht="13.5" customHeight="1" thickBot="1">
      <c r="A43" s="29"/>
      <c r="B43" s="30"/>
      <c r="C43" s="70"/>
      <c r="D43" s="71"/>
      <c r="E43" s="72"/>
      <c r="F43" s="34"/>
      <c r="G43" s="31"/>
      <c r="H43" s="36"/>
      <c r="I43" s="34"/>
      <c r="J43" s="35"/>
      <c r="K43" s="34"/>
      <c r="L43" s="124"/>
      <c r="M43" s="125"/>
      <c r="N43" s="124"/>
      <c r="O43" s="34"/>
      <c r="P43" s="31"/>
      <c r="Q43" s="34"/>
      <c r="R43" s="34"/>
      <c r="S43" s="31"/>
      <c r="T43" s="36"/>
      <c r="U43" s="167"/>
      <c r="V43" s="58">
        <f>V37*4+V39*9+V41*4</f>
        <v>799.9</v>
      </c>
      <c r="W43" s="63"/>
      <c r="X43" s="64"/>
      <c r="Y43" s="84">
        <f>B43+E43+H43+K43+N43+Q43</f>
        <v>0</v>
      </c>
      <c r="Z43" s="84">
        <f>C43+F43+I43+L43+O43+R43</f>
        <v>0</v>
      </c>
    </row>
  </sheetData>
  <mergeCells count="16">
    <mergeCell ref="A1:X1"/>
    <mergeCell ref="B4:B9"/>
    <mergeCell ref="U4:U11"/>
    <mergeCell ref="A8:A9"/>
    <mergeCell ref="B12:B17"/>
    <mergeCell ref="U12:U19"/>
    <mergeCell ref="A16:A17"/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zoomScaleNormal="100" workbookViewId="0">
      <selection activeCell="L10" sqref="L10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72" t="s">
        <v>489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Z1" s="3"/>
    </row>
    <row r="2" spans="1:30" s="2" customFormat="1" ht="13.5" customHeight="1" thickBot="1">
      <c r="A2" s="4" t="s">
        <v>35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250</v>
      </c>
      <c r="B3" s="44" t="s">
        <v>0</v>
      </c>
      <c r="C3" s="45" t="s">
        <v>1</v>
      </c>
      <c r="D3" s="46" t="s">
        <v>36</v>
      </c>
      <c r="E3" s="47" t="s">
        <v>37</v>
      </c>
      <c r="F3" s="45" t="s">
        <v>2</v>
      </c>
      <c r="G3" s="45" t="s">
        <v>36</v>
      </c>
      <c r="H3" s="45" t="s">
        <v>37</v>
      </c>
      <c r="I3" s="45" t="s">
        <v>3</v>
      </c>
      <c r="J3" s="45" t="s">
        <v>36</v>
      </c>
      <c r="K3" s="45" t="s">
        <v>37</v>
      </c>
      <c r="L3" s="45" t="s">
        <v>3</v>
      </c>
      <c r="M3" s="45" t="s">
        <v>36</v>
      </c>
      <c r="N3" s="45" t="s">
        <v>37</v>
      </c>
      <c r="O3" s="45" t="s">
        <v>3</v>
      </c>
      <c r="P3" s="45" t="s">
        <v>36</v>
      </c>
      <c r="Q3" s="45" t="s">
        <v>37</v>
      </c>
      <c r="R3" s="46" t="s">
        <v>4</v>
      </c>
      <c r="S3" s="45" t="s">
        <v>36</v>
      </c>
      <c r="T3" s="45" t="s">
        <v>37</v>
      </c>
      <c r="U3" s="45" t="s">
        <v>38</v>
      </c>
      <c r="V3" s="48" t="s">
        <v>5</v>
      </c>
      <c r="W3" s="45" t="s">
        <v>39</v>
      </c>
      <c r="X3" s="49" t="s">
        <v>40</v>
      </c>
      <c r="Y3" s="3"/>
    </row>
    <row r="4" spans="1:30" ht="13.5" customHeight="1">
      <c r="A4" s="22">
        <v>5</v>
      </c>
      <c r="B4" s="162"/>
      <c r="C4" s="65" t="s">
        <v>33</v>
      </c>
      <c r="D4" s="66" t="s">
        <v>50</v>
      </c>
      <c r="E4" s="67"/>
      <c r="F4" s="65" t="s">
        <v>345</v>
      </c>
      <c r="G4" s="65" t="s">
        <v>266</v>
      </c>
      <c r="H4" s="65"/>
      <c r="I4" s="68" t="s">
        <v>346</v>
      </c>
      <c r="J4" s="68" t="s">
        <v>150</v>
      </c>
      <c r="K4" s="68"/>
      <c r="L4" s="65" t="s">
        <v>347</v>
      </c>
      <c r="M4" s="65" t="s">
        <v>274</v>
      </c>
      <c r="N4" s="65"/>
      <c r="O4" s="65" t="s">
        <v>70</v>
      </c>
      <c r="P4" s="65" t="s">
        <v>52</v>
      </c>
      <c r="Q4" s="65"/>
      <c r="R4" s="68" t="s">
        <v>348</v>
      </c>
      <c r="S4" s="68" t="s">
        <v>17</v>
      </c>
      <c r="T4" s="68"/>
      <c r="U4" s="165" t="s">
        <v>41</v>
      </c>
      <c r="V4" s="50" t="s">
        <v>6</v>
      </c>
      <c r="W4" s="51" t="s">
        <v>42</v>
      </c>
      <c r="X4" s="52">
        <v>6.3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63"/>
      <c r="C5" s="10" t="s">
        <v>29</v>
      </c>
      <c r="D5" s="11"/>
      <c r="E5" s="12">
        <v>110</v>
      </c>
      <c r="F5" s="10" t="s">
        <v>349</v>
      </c>
      <c r="G5" s="13"/>
      <c r="H5" s="13">
        <v>50</v>
      </c>
      <c r="I5" s="10" t="s">
        <v>461</v>
      </c>
      <c r="J5" s="13"/>
      <c r="K5" s="13">
        <v>10</v>
      </c>
      <c r="L5" s="10" t="s">
        <v>149</v>
      </c>
      <c r="M5" s="13"/>
      <c r="N5" s="13">
        <v>30</v>
      </c>
      <c r="O5" s="10" t="str">
        <f>O4</f>
        <v>深色蔬菜</v>
      </c>
      <c r="P5" s="80"/>
      <c r="Q5" s="10">
        <v>100</v>
      </c>
      <c r="R5" s="10" t="s">
        <v>396</v>
      </c>
      <c r="S5" s="87"/>
      <c r="T5" s="13">
        <v>20</v>
      </c>
      <c r="U5" s="166"/>
      <c r="V5" s="53">
        <f>X4*15+X6*5+10</f>
        <v>115.5</v>
      </c>
      <c r="W5" s="26" t="s">
        <v>43</v>
      </c>
      <c r="X5" s="54">
        <v>2.1</v>
      </c>
      <c r="Y5" s="3" t="s">
        <v>60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31</v>
      </c>
      <c r="B6" s="163"/>
      <c r="C6" s="10"/>
      <c r="D6" s="13"/>
      <c r="E6" s="13"/>
      <c r="F6" s="10" t="s">
        <v>458</v>
      </c>
      <c r="G6" s="81" t="s">
        <v>465</v>
      </c>
      <c r="H6" s="13">
        <v>5</v>
      </c>
      <c r="I6" s="10" t="s">
        <v>462</v>
      </c>
      <c r="J6" s="128"/>
      <c r="K6" s="13">
        <v>20</v>
      </c>
      <c r="L6" s="10" t="s">
        <v>129</v>
      </c>
      <c r="M6" s="13"/>
      <c r="N6" s="13">
        <v>15</v>
      </c>
      <c r="O6" s="10"/>
      <c r="P6" s="10"/>
      <c r="Q6" s="10"/>
      <c r="R6" s="10" t="s">
        <v>397</v>
      </c>
      <c r="S6" s="87"/>
      <c r="T6" s="13">
        <v>10</v>
      </c>
      <c r="U6" s="166"/>
      <c r="V6" s="55" t="s">
        <v>8</v>
      </c>
      <c r="W6" s="26" t="s">
        <v>18</v>
      </c>
      <c r="X6" s="54">
        <v>2.2000000000000002</v>
      </c>
      <c r="Y6" s="14" t="s">
        <v>16</v>
      </c>
      <c r="Z6" s="3">
        <v>2</v>
      </c>
      <c r="AA6" s="15">
        <f>Z6*7</f>
        <v>14</v>
      </c>
      <c r="AB6" s="3">
        <f>Z6*5</f>
        <v>10</v>
      </c>
      <c r="AC6" s="3" t="s">
        <v>45</v>
      </c>
      <c r="AD6" s="16">
        <f>AA6*4+AB6*9</f>
        <v>146</v>
      </c>
    </row>
    <row r="7" spans="1:30" ht="13.5" customHeight="1">
      <c r="A7" s="23" t="s">
        <v>9</v>
      </c>
      <c r="B7" s="163"/>
      <c r="C7" s="10"/>
      <c r="D7" s="11"/>
      <c r="E7" s="61"/>
      <c r="F7" s="10" t="s">
        <v>459</v>
      </c>
      <c r="G7" s="128"/>
      <c r="H7" s="13">
        <v>10</v>
      </c>
      <c r="I7" s="10" t="s">
        <v>146</v>
      </c>
      <c r="J7" s="13"/>
      <c r="K7" s="13">
        <v>2</v>
      </c>
      <c r="L7" s="10" t="s">
        <v>26</v>
      </c>
      <c r="M7" s="10"/>
      <c r="N7" s="13">
        <v>10</v>
      </c>
      <c r="O7" s="10"/>
      <c r="P7" s="17"/>
      <c r="Q7" s="10"/>
      <c r="R7" s="10" t="s">
        <v>398</v>
      </c>
      <c r="S7" s="81"/>
      <c r="T7" s="13">
        <v>1</v>
      </c>
      <c r="U7" s="166"/>
      <c r="V7" s="53">
        <f>X5*5+X7*5</f>
        <v>23</v>
      </c>
      <c r="W7" s="26" t="s">
        <v>44</v>
      </c>
      <c r="X7" s="54">
        <v>2.5</v>
      </c>
      <c r="Y7" s="2" t="s">
        <v>64</v>
      </c>
      <c r="Z7" s="3">
        <v>1.8</v>
      </c>
      <c r="AA7" s="3">
        <f>Z7*1</f>
        <v>1.8</v>
      </c>
      <c r="AB7" s="3" t="s">
        <v>45</v>
      </c>
      <c r="AC7" s="3">
        <f>Z7*5</f>
        <v>9</v>
      </c>
      <c r="AD7" s="3">
        <f>AA7*4+AC7*4</f>
        <v>43.2</v>
      </c>
    </row>
    <row r="8" spans="1:30" ht="13.5" customHeight="1">
      <c r="A8" s="168" t="s">
        <v>258</v>
      </c>
      <c r="B8" s="163"/>
      <c r="C8" s="10"/>
      <c r="D8" s="11"/>
      <c r="E8" s="61"/>
      <c r="F8" s="10" t="s">
        <v>460</v>
      </c>
      <c r="G8" s="17"/>
      <c r="H8" s="13">
        <v>5</v>
      </c>
      <c r="I8" s="10" t="s">
        <v>463</v>
      </c>
      <c r="J8" s="128"/>
      <c r="K8" s="13">
        <v>10</v>
      </c>
      <c r="L8" s="10" t="s">
        <v>19</v>
      </c>
      <c r="M8" s="128"/>
      <c r="N8" s="13">
        <v>5</v>
      </c>
      <c r="O8" s="10"/>
      <c r="P8" s="17"/>
      <c r="Q8" s="10"/>
      <c r="R8" s="10"/>
      <c r="S8" s="10"/>
      <c r="T8" s="13"/>
      <c r="U8" s="166"/>
      <c r="V8" s="55" t="s">
        <v>10</v>
      </c>
      <c r="W8" s="26" t="s">
        <v>46</v>
      </c>
      <c r="X8" s="54"/>
      <c r="Y8" s="2" t="s">
        <v>47</v>
      </c>
      <c r="Z8" s="3">
        <v>2.5</v>
      </c>
      <c r="AA8" s="3"/>
      <c r="AB8" s="3">
        <f>Z8*5</f>
        <v>12.5</v>
      </c>
      <c r="AC8" s="3" t="s">
        <v>45</v>
      </c>
      <c r="AD8" s="3">
        <f>AB8*9</f>
        <v>112.5</v>
      </c>
    </row>
    <row r="9" spans="1:30" ht="13.5" customHeight="1">
      <c r="A9" s="169"/>
      <c r="B9" s="164"/>
      <c r="C9" s="10"/>
      <c r="D9" s="20"/>
      <c r="E9" s="61"/>
      <c r="F9" s="10"/>
      <c r="G9" s="17"/>
      <c r="H9" s="13"/>
      <c r="I9" s="10" t="s">
        <v>459</v>
      </c>
      <c r="J9" s="128"/>
      <c r="K9" s="13">
        <v>5</v>
      </c>
      <c r="L9" s="24" t="s">
        <v>146</v>
      </c>
      <c r="M9" s="25"/>
      <c r="N9" s="26">
        <v>2</v>
      </c>
      <c r="O9" s="10"/>
      <c r="P9" s="17"/>
      <c r="Q9" s="10"/>
      <c r="R9" s="10"/>
      <c r="S9" s="17"/>
      <c r="T9" s="13"/>
      <c r="U9" s="166"/>
      <c r="V9" s="53">
        <f>X4*2+X5*7+X6</f>
        <v>29.5</v>
      </c>
      <c r="W9" s="56" t="s">
        <v>48</v>
      </c>
      <c r="X9" s="57"/>
      <c r="Y9" s="2" t="s">
        <v>49</v>
      </c>
      <c r="Z9" s="3">
        <v>1</v>
      </c>
      <c r="AC9" s="2">
        <f>Z9*15</f>
        <v>15</v>
      </c>
    </row>
    <row r="10" spans="1:30" ht="13.5" customHeight="1">
      <c r="A10" s="18" t="s">
        <v>252</v>
      </c>
      <c r="B10" s="19"/>
      <c r="C10" s="17"/>
      <c r="D10" s="20"/>
      <c r="E10" s="12"/>
      <c r="F10" s="10"/>
      <c r="G10" s="17"/>
      <c r="H10" s="13"/>
      <c r="I10" s="10" t="s">
        <v>464</v>
      </c>
      <c r="J10" s="128"/>
      <c r="K10" s="10">
        <v>10</v>
      </c>
      <c r="L10" s="10"/>
      <c r="M10" s="128"/>
      <c r="N10" s="10"/>
      <c r="O10" s="10"/>
      <c r="P10" s="17"/>
      <c r="Q10" s="10"/>
      <c r="R10" s="10"/>
      <c r="S10" s="17"/>
      <c r="T10" s="13"/>
      <c r="U10" s="166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8"/>
      <c r="B11" s="79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71"/>
      <c r="V11" s="58">
        <f>V5*4+V7*9+V9*4</f>
        <v>787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/>
      <c r="B12" s="164"/>
      <c r="C12" s="65"/>
      <c r="D12" s="65"/>
      <c r="E12" s="65"/>
      <c r="F12" s="65"/>
      <c r="G12" s="65"/>
      <c r="H12" s="65"/>
      <c r="I12" s="68"/>
      <c r="J12" s="68"/>
      <c r="K12" s="68"/>
      <c r="L12" s="65"/>
      <c r="M12" s="65"/>
      <c r="N12" s="65"/>
      <c r="O12" s="65"/>
      <c r="P12" s="65"/>
      <c r="Q12" s="65"/>
      <c r="R12" s="68"/>
      <c r="S12" s="68"/>
      <c r="T12" s="68"/>
      <c r="U12" s="165" t="s">
        <v>41</v>
      </c>
      <c r="V12" s="50" t="s">
        <v>6</v>
      </c>
      <c r="W12" s="51" t="s">
        <v>42</v>
      </c>
      <c r="X12" s="52"/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70"/>
      <c r="C13" s="10"/>
      <c r="D13" s="13"/>
      <c r="E13" s="13"/>
      <c r="F13" s="10"/>
      <c r="G13" s="13"/>
      <c r="H13" s="13"/>
      <c r="I13" s="10"/>
      <c r="J13" s="13"/>
      <c r="K13" s="13"/>
      <c r="L13" s="10"/>
      <c r="M13" s="13"/>
      <c r="N13" s="13"/>
      <c r="O13" s="10"/>
      <c r="P13" s="10"/>
      <c r="Q13" s="10"/>
      <c r="R13" s="10"/>
      <c r="S13" s="87"/>
      <c r="T13" s="13"/>
      <c r="U13" s="166"/>
      <c r="V13" s="53"/>
      <c r="W13" s="26" t="s">
        <v>43</v>
      </c>
      <c r="X13" s="54"/>
      <c r="Y13" s="3" t="s">
        <v>60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/>
      <c r="B14" s="170"/>
      <c r="C14" s="10"/>
      <c r="D14" s="13"/>
      <c r="E14" s="13"/>
      <c r="F14" s="10"/>
      <c r="G14" s="128"/>
      <c r="H14" s="13"/>
      <c r="I14" s="10"/>
      <c r="J14" s="13"/>
      <c r="K14" s="13"/>
      <c r="L14" s="10"/>
      <c r="M14" s="13"/>
      <c r="N14" s="13"/>
      <c r="O14" s="10"/>
      <c r="P14" s="10"/>
      <c r="Q14" s="10"/>
      <c r="R14" s="10"/>
      <c r="S14" s="87"/>
      <c r="T14" s="13"/>
      <c r="U14" s="166"/>
      <c r="V14" s="55" t="s">
        <v>8</v>
      </c>
      <c r="W14" s="26" t="s">
        <v>18</v>
      </c>
      <c r="X14" s="54"/>
      <c r="Y14" s="14" t="s">
        <v>16</v>
      </c>
      <c r="Z14" s="3">
        <v>2</v>
      </c>
      <c r="AA14" s="15">
        <f>Z14*7</f>
        <v>14</v>
      </c>
      <c r="AB14" s="3">
        <f>Z14*5</f>
        <v>10</v>
      </c>
      <c r="AC14" s="3" t="s">
        <v>45</v>
      </c>
      <c r="AD14" s="16">
        <f>AA14*4+AB14*9</f>
        <v>146</v>
      </c>
    </row>
    <row r="15" spans="1:30" ht="13.5" customHeight="1">
      <c r="A15" s="23" t="s">
        <v>253</v>
      </c>
      <c r="B15" s="170"/>
      <c r="C15" s="17"/>
      <c r="D15" s="85"/>
      <c r="E15" s="12"/>
      <c r="F15" s="10"/>
      <c r="G15" s="128"/>
      <c r="H15" s="13"/>
      <c r="I15" s="10"/>
      <c r="J15" s="13"/>
      <c r="K15" s="13"/>
      <c r="L15" s="10"/>
      <c r="M15" s="13"/>
      <c r="N15" s="13"/>
      <c r="O15" s="10"/>
      <c r="P15" s="17"/>
      <c r="Q15" s="10"/>
      <c r="R15" s="10"/>
      <c r="S15" s="87"/>
      <c r="T15" s="13"/>
      <c r="U15" s="166"/>
      <c r="V15" s="53"/>
      <c r="W15" s="26" t="s">
        <v>44</v>
      </c>
      <c r="X15" s="54"/>
      <c r="Y15" s="2" t="s">
        <v>64</v>
      </c>
      <c r="Z15" s="3">
        <v>1.6</v>
      </c>
      <c r="AA15" s="3">
        <f>Z15*1</f>
        <v>1.6</v>
      </c>
      <c r="AB15" s="3" t="s">
        <v>45</v>
      </c>
      <c r="AC15" s="3">
        <f>Z15*5</f>
        <v>8</v>
      </c>
      <c r="AD15" s="3">
        <f>AA15*4+AC15*4</f>
        <v>38.4</v>
      </c>
    </row>
    <row r="16" spans="1:30" ht="13.5" customHeight="1">
      <c r="A16" s="168" t="s">
        <v>254</v>
      </c>
      <c r="B16" s="170"/>
      <c r="C16" s="17"/>
      <c r="D16" s="20"/>
      <c r="E16" s="12"/>
      <c r="F16" s="10"/>
      <c r="G16" s="17"/>
      <c r="H16" s="13"/>
      <c r="I16" s="10"/>
      <c r="J16" s="128"/>
      <c r="K16" s="13"/>
      <c r="L16" s="24"/>
      <c r="M16" s="25"/>
      <c r="N16" s="26"/>
      <c r="O16" s="10"/>
      <c r="P16" s="17"/>
      <c r="Q16" s="10"/>
      <c r="R16" s="10"/>
      <c r="S16" s="13"/>
      <c r="T16" s="13"/>
      <c r="U16" s="166"/>
      <c r="V16" s="55" t="s">
        <v>10</v>
      </c>
      <c r="W16" s="26" t="s">
        <v>46</v>
      </c>
      <c r="X16" s="54"/>
      <c r="Y16" s="2" t="s">
        <v>47</v>
      </c>
      <c r="Z16" s="3">
        <v>2.5</v>
      </c>
      <c r="AA16" s="3"/>
      <c r="AB16" s="3">
        <f>Z16*5</f>
        <v>12.5</v>
      </c>
      <c r="AC16" s="3" t="s">
        <v>45</v>
      </c>
      <c r="AD16" s="3">
        <f>AB16*9</f>
        <v>112.5</v>
      </c>
    </row>
    <row r="17" spans="1:30" ht="13.5" customHeight="1">
      <c r="A17" s="168"/>
      <c r="B17" s="170"/>
      <c r="C17" s="17"/>
      <c r="D17" s="20"/>
      <c r="E17" s="12"/>
      <c r="F17" s="10"/>
      <c r="G17" s="17"/>
      <c r="H17" s="13"/>
      <c r="I17" s="10"/>
      <c r="J17" s="128"/>
      <c r="K17" s="13"/>
      <c r="L17" s="10"/>
      <c r="M17" s="128"/>
      <c r="N17" s="13"/>
      <c r="O17" s="10"/>
      <c r="P17" s="17"/>
      <c r="Q17" s="10"/>
      <c r="R17" s="10"/>
      <c r="S17" s="81"/>
      <c r="T17" s="13"/>
      <c r="U17" s="166"/>
      <c r="V17" s="53"/>
      <c r="W17" s="56" t="s">
        <v>48</v>
      </c>
      <c r="X17" s="57"/>
      <c r="Y17" s="2" t="s">
        <v>49</v>
      </c>
      <c r="Z17" s="3">
        <v>1</v>
      </c>
      <c r="AC17" s="2">
        <f>Z17*15</f>
        <v>15</v>
      </c>
    </row>
    <row r="18" spans="1:30" ht="13.5" customHeight="1">
      <c r="A18" s="18" t="s">
        <v>252</v>
      </c>
      <c r="B18" s="19"/>
      <c r="C18" s="17"/>
      <c r="D18" s="20"/>
      <c r="E18" s="12"/>
      <c r="F18" s="10"/>
      <c r="G18" s="17"/>
      <c r="H18" s="13"/>
      <c r="I18" s="10"/>
      <c r="J18" s="128"/>
      <c r="K18" s="10"/>
      <c r="L18" s="10"/>
      <c r="M18" s="128"/>
      <c r="N18" s="13"/>
      <c r="O18" s="10"/>
      <c r="P18" s="17"/>
      <c r="Q18" s="10"/>
      <c r="R18" s="10"/>
      <c r="S18" s="17"/>
      <c r="T18" s="13"/>
      <c r="U18" s="166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71"/>
      <c r="V19" s="58"/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/>
      <c r="B20" s="170"/>
      <c r="C20" s="65"/>
      <c r="D20" s="66"/>
      <c r="E20" s="67"/>
      <c r="F20" s="68"/>
      <c r="G20" s="68"/>
      <c r="H20" s="68"/>
      <c r="I20" s="68"/>
      <c r="J20" s="68"/>
      <c r="K20" s="68"/>
      <c r="L20" s="65"/>
      <c r="M20" s="65"/>
      <c r="N20" s="65"/>
      <c r="O20" s="68"/>
      <c r="P20" s="65"/>
      <c r="Q20" s="65"/>
      <c r="R20" s="65"/>
      <c r="S20" s="65"/>
      <c r="T20" s="65"/>
      <c r="U20" s="165" t="s">
        <v>41</v>
      </c>
      <c r="V20" s="50" t="s">
        <v>6</v>
      </c>
      <c r="W20" s="51" t="s">
        <v>42</v>
      </c>
      <c r="X20" s="52"/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255</v>
      </c>
      <c r="B21" s="170"/>
      <c r="C21" s="10"/>
      <c r="D21" s="11"/>
      <c r="E21" s="12"/>
      <c r="F21" s="10"/>
      <c r="G21" s="13"/>
      <c r="H21" s="13"/>
      <c r="I21" s="10"/>
      <c r="J21" s="13"/>
      <c r="K21" s="13"/>
      <c r="L21" s="10"/>
      <c r="M21" s="13"/>
      <c r="N21" s="13"/>
      <c r="O21" s="10"/>
      <c r="P21" s="10"/>
      <c r="Q21" s="10"/>
      <c r="R21" s="86"/>
      <c r="S21" s="95"/>
      <c r="T21" s="13"/>
      <c r="U21" s="166"/>
      <c r="V21" s="53"/>
      <c r="W21" s="26" t="s">
        <v>43</v>
      </c>
      <c r="X21" s="54"/>
      <c r="Y21" s="3" t="s">
        <v>60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/>
      <c r="B22" s="170"/>
      <c r="C22" s="10"/>
      <c r="D22" s="13"/>
      <c r="E22" s="13"/>
      <c r="F22" s="10"/>
      <c r="G22" s="13"/>
      <c r="H22" s="13"/>
      <c r="I22" s="10"/>
      <c r="J22" s="13"/>
      <c r="K22" s="13"/>
      <c r="L22" s="10"/>
      <c r="M22" s="13"/>
      <c r="N22" s="13"/>
      <c r="O22" s="10"/>
      <c r="P22" s="10"/>
      <c r="Q22" s="10"/>
      <c r="R22" s="10"/>
      <c r="S22" s="95"/>
      <c r="T22" s="13"/>
      <c r="U22" s="166"/>
      <c r="V22" s="55" t="s">
        <v>8</v>
      </c>
      <c r="W22" s="26" t="s">
        <v>18</v>
      </c>
      <c r="X22" s="54"/>
      <c r="Y22" s="14" t="s">
        <v>16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45</v>
      </c>
      <c r="AD22" s="16">
        <f>AA22*4+AB22*9</f>
        <v>160.60000000000002</v>
      </c>
    </row>
    <row r="23" spans="1:30" ht="13.5" customHeight="1">
      <c r="A23" s="23" t="s">
        <v>9</v>
      </c>
      <c r="B23" s="170"/>
      <c r="C23" s="10"/>
      <c r="D23" s="11"/>
      <c r="E23" s="61"/>
      <c r="F23" s="10"/>
      <c r="G23" s="13"/>
      <c r="H23" s="13"/>
      <c r="I23" s="10"/>
      <c r="J23" s="13"/>
      <c r="K23" s="13"/>
      <c r="L23" s="10"/>
      <c r="M23" s="128"/>
      <c r="N23" s="13"/>
      <c r="O23" s="10"/>
      <c r="P23" s="17"/>
      <c r="Q23" s="10"/>
      <c r="R23" s="10"/>
      <c r="S23" s="13"/>
      <c r="T23" s="13"/>
      <c r="U23" s="166"/>
      <c r="V23" s="53"/>
      <c r="W23" s="26" t="s">
        <v>44</v>
      </c>
      <c r="X23" s="54"/>
      <c r="Y23" s="2" t="s">
        <v>64</v>
      </c>
      <c r="Z23" s="3">
        <v>1.6</v>
      </c>
      <c r="AA23" s="3">
        <f>Z23*1</f>
        <v>1.6</v>
      </c>
      <c r="AB23" s="3" t="s">
        <v>45</v>
      </c>
      <c r="AC23" s="3">
        <f>Z23*5</f>
        <v>8</v>
      </c>
      <c r="AD23" s="3">
        <f>AA23*4+AC23*4</f>
        <v>38.4</v>
      </c>
    </row>
    <row r="24" spans="1:30" ht="13.5" customHeight="1">
      <c r="A24" s="168" t="s">
        <v>256</v>
      </c>
      <c r="B24" s="170"/>
      <c r="C24" s="10"/>
      <c r="D24" s="11"/>
      <c r="E24" s="61"/>
      <c r="F24" s="10"/>
      <c r="G24" s="17"/>
      <c r="H24" s="13"/>
      <c r="I24" s="10"/>
      <c r="J24" s="128"/>
      <c r="K24" s="13"/>
      <c r="L24" s="24"/>
      <c r="M24" s="25"/>
      <c r="N24" s="26"/>
      <c r="O24" s="10"/>
      <c r="P24" s="17"/>
      <c r="Q24" s="10"/>
      <c r="R24" s="10"/>
      <c r="S24" s="93"/>
      <c r="T24" s="13"/>
      <c r="U24" s="166"/>
      <c r="V24" s="55" t="s">
        <v>10</v>
      </c>
      <c r="W24" s="26" t="s">
        <v>46</v>
      </c>
      <c r="X24" s="54"/>
      <c r="Y24" s="2" t="s">
        <v>47</v>
      </c>
      <c r="Z24" s="3">
        <v>2.5</v>
      </c>
      <c r="AA24" s="3"/>
      <c r="AB24" s="3">
        <f>Z24*5</f>
        <v>12.5</v>
      </c>
      <c r="AC24" s="3" t="s">
        <v>45</v>
      </c>
      <c r="AD24" s="3">
        <f>AB24*9</f>
        <v>112.5</v>
      </c>
    </row>
    <row r="25" spans="1:30" ht="13.5" customHeight="1">
      <c r="A25" s="168"/>
      <c r="B25" s="170"/>
      <c r="C25" s="10"/>
      <c r="D25" s="20"/>
      <c r="E25" s="61"/>
      <c r="F25" s="10"/>
      <c r="G25" s="17"/>
      <c r="H25" s="13"/>
      <c r="I25" s="10"/>
      <c r="J25" s="128"/>
      <c r="K25" s="13"/>
      <c r="L25" s="10"/>
      <c r="M25" s="128"/>
      <c r="N25" s="13"/>
      <c r="O25" s="10"/>
      <c r="P25" s="17"/>
      <c r="Q25" s="10"/>
      <c r="R25" s="10"/>
      <c r="S25" s="93"/>
      <c r="T25" s="13"/>
      <c r="U25" s="166"/>
      <c r="V25" s="53"/>
      <c r="W25" s="56" t="s">
        <v>48</v>
      </c>
      <c r="X25" s="57"/>
      <c r="Y25" s="2" t="s">
        <v>49</v>
      </c>
      <c r="AC25" s="2">
        <f>Z25*15</f>
        <v>0</v>
      </c>
    </row>
    <row r="26" spans="1:30" ht="13.5" customHeight="1">
      <c r="A26" s="18" t="s">
        <v>252</v>
      </c>
      <c r="B26" s="19"/>
      <c r="C26" s="17"/>
      <c r="D26" s="20"/>
      <c r="E26" s="12"/>
      <c r="F26" s="10"/>
      <c r="G26" s="17"/>
      <c r="H26" s="13"/>
      <c r="I26" s="10"/>
      <c r="J26" s="128"/>
      <c r="K26" s="10"/>
      <c r="L26" s="10"/>
      <c r="M26" s="128"/>
      <c r="N26" s="10"/>
      <c r="O26" s="10"/>
      <c r="P26" s="17"/>
      <c r="Q26" s="10"/>
      <c r="R26" s="10"/>
      <c r="S26" s="17"/>
      <c r="T26" s="13"/>
      <c r="U26" s="166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70"/>
      <c r="D27" s="71"/>
      <c r="E27" s="72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71"/>
      <c r="V27" s="58"/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/>
      <c r="B28" s="170"/>
      <c r="C28" s="65"/>
      <c r="D28" s="66"/>
      <c r="E28" s="67"/>
      <c r="F28" s="65"/>
      <c r="G28" s="65"/>
      <c r="H28" s="65"/>
      <c r="I28" s="68"/>
      <c r="J28" s="68"/>
      <c r="K28" s="68"/>
      <c r="L28" s="68"/>
      <c r="M28" s="68"/>
      <c r="N28" s="68"/>
      <c r="O28" s="68"/>
      <c r="P28" s="68"/>
      <c r="Q28" s="68"/>
      <c r="R28" s="65"/>
      <c r="S28" s="65"/>
      <c r="T28" s="65"/>
      <c r="U28" s="165" t="s">
        <v>41</v>
      </c>
      <c r="V28" s="50" t="s">
        <v>6</v>
      </c>
      <c r="W28" s="51" t="s">
        <v>42</v>
      </c>
      <c r="X28" s="52"/>
      <c r="Y28" s="82" t="s">
        <v>13</v>
      </c>
      <c r="Z28" s="82" t="s">
        <v>12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70"/>
      <c r="C29" s="10"/>
      <c r="D29" s="13"/>
      <c r="E29" s="13"/>
      <c r="F29" s="10"/>
      <c r="G29" s="13"/>
      <c r="H29" s="13"/>
      <c r="I29" s="10"/>
      <c r="J29" s="13"/>
      <c r="K29" s="13"/>
      <c r="L29" s="10"/>
      <c r="M29" s="13"/>
      <c r="N29" s="13"/>
      <c r="O29" s="10"/>
      <c r="P29" s="10"/>
      <c r="Q29" s="10"/>
      <c r="R29" s="86"/>
      <c r="S29" s="87"/>
      <c r="T29" s="13"/>
      <c r="U29" s="166"/>
      <c r="V29" s="53"/>
      <c r="W29" s="26" t="s">
        <v>43</v>
      </c>
      <c r="X29" s="54"/>
      <c r="Y29" s="82" t="e">
        <f>V31*9/V35*100</f>
        <v>#DIV/0!</v>
      </c>
      <c r="Z29" s="82" t="e">
        <f>V33*4/V35*100</f>
        <v>#DIV/0!</v>
      </c>
      <c r="AA29" s="3" t="e">
        <f>Z29*2</f>
        <v>#DIV/0!</v>
      </c>
      <c r="AB29" s="3"/>
      <c r="AC29" s="3" t="e">
        <f>Z29*15</f>
        <v>#DIV/0!</v>
      </c>
      <c r="AD29" s="3" t="e">
        <f>AA29*4+AC29*4</f>
        <v>#DIV/0!</v>
      </c>
    </row>
    <row r="30" spans="1:30" ht="13.5" customHeight="1">
      <c r="A30" s="23"/>
      <c r="B30" s="170"/>
      <c r="C30" s="10"/>
      <c r="D30" s="13"/>
      <c r="E30" s="13"/>
      <c r="F30" s="10"/>
      <c r="G30" s="13"/>
      <c r="H30" s="13"/>
      <c r="I30" s="10"/>
      <c r="J30" s="93"/>
      <c r="K30" s="13"/>
      <c r="L30" s="10"/>
      <c r="M30" s="13"/>
      <c r="N30" s="13"/>
      <c r="O30" s="10"/>
      <c r="P30" s="10"/>
      <c r="Q30" s="10"/>
      <c r="R30" s="10"/>
      <c r="S30" s="87"/>
      <c r="T30" s="13"/>
      <c r="U30" s="166"/>
      <c r="V30" s="55" t="s">
        <v>8</v>
      </c>
      <c r="W30" s="26" t="s">
        <v>18</v>
      </c>
      <c r="X30" s="54"/>
      <c r="Y30" s="42"/>
      <c r="Z30" s="42"/>
      <c r="AA30" s="15">
        <f>Z30*7</f>
        <v>0</v>
      </c>
      <c r="AB30" s="3">
        <f>Z30*5</f>
        <v>0</v>
      </c>
      <c r="AC30" s="3" t="s">
        <v>45</v>
      </c>
      <c r="AD30" s="16">
        <f>AA30*4+AB30*9</f>
        <v>0</v>
      </c>
    </row>
    <row r="31" spans="1:30" ht="13.5" customHeight="1">
      <c r="A31" s="23" t="s">
        <v>9</v>
      </c>
      <c r="B31" s="170"/>
      <c r="C31" s="17"/>
      <c r="D31" s="85"/>
      <c r="E31" s="12"/>
      <c r="F31" s="10"/>
      <c r="G31" s="128"/>
      <c r="H31" s="13"/>
      <c r="I31" s="10"/>
      <c r="J31" s="13"/>
      <c r="K31" s="13"/>
      <c r="L31" s="10"/>
      <c r="M31" s="13"/>
      <c r="N31" s="13"/>
      <c r="O31" s="10"/>
      <c r="P31" s="17"/>
      <c r="Q31" s="10"/>
      <c r="R31" s="10"/>
      <c r="S31" s="13"/>
      <c r="T31" s="13"/>
      <c r="U31" s="166"/>
      <c r="V31" s="53"/>
      <c r="W31" s="26" t="s">
        <v>44</v>
      </c>
      <c r="X31" s="54"/>
      <c r="Y31" s="42"/>
      <c r="Z31" s="42"/>
      <c r="AA31" s="3">
        <f>Z31*1</f>
        <v>0</v>
      </c>
      <c r="AB31" s="3" t="s">
        <v>45</v>
      </c>
      <c r="AC31" s="3">
        <f>Z31*5</f>
        <v>0</v>
      </c>
      <c r="AD31" s="3">
        <f>AA31*4+AC31*4</f>
        <v>0</v>
      </c>
    </row>
    <row r="32" spans="1:30" ht="13.5" customHeight="1">
      <c r="A32" s="168" t="s">
        <v>251</v>
      </c>
      <c r="B32" s="170"/>
      <c r="C32" s="17"/>
      <c r="D32" s="20"/>
      <c r="E32" s="12"/>
      <c r="F32" s="10"/>
      <c r="G32" s="17"/>
      <c r="H32" s="13"/>
      <c r="I32" s="24"/>
      <c r="J32" s="13"/>
      <c r="K32" s="26"/>
      <c r="L32" s="10"/>
      <c r="M32" s="13"/>
      <c r="N32" s="13"/>
      <c r="O32" s="10"/>
      <c r="P32" s="17"/>
      <c r="Q32" s="10"/>
      <c r="R32" s="10"/>
      <c r="S32" s="13"/>
      <c r="T32" s="13"/>
      <c r="U32" s="166"/>
      <c r="V32" s="55" t="s">
        <v>10</v>
      </c>
      <c r="W32" s="26" t="s">
        <v>46</v>
      </c>
      <c r="X32" s="54"/>
      <c r="Y32" s="42"/>
      <c r="Z32" s="42"/>
      <c r="AA32" s="3"/>
      <c r="AB32" s="3">
        <f>Z32*5</f>
        <v>0</v>
      </c>
      <c r="AC32" s="3" t="s">
        <v>45</v>
      </c>
      <c r="AD32" s="3">
        <f>AB32*9</f>
        <v>0</v>
      </c>
    </row>
    <row r="33" spans="1:30" ht="13.5" customHeight="1">
      <c r="A33" s="168"/>
      <c r="B33" s="170"/>
      <c r="C33" s="17"/>
      <c r="D33" s="20"/>
      <c r="E33" s="12"/>
      <c r="F33" s="10"/>
      <c r="G33" s="17"/>
      <c r="H33" s="13"/>
      <c r="I33" s="24"/>
      <c r="J33" s="13"/>
      <c r="K33" s="26"/>
      <c r="L33" s="10"/>
      <c r="M33" s="13"/>
      <c r="N33" s="13"/>
      <c r="O33" s="10"/>
      <c r="P33" s="17"/>
      <c r="Q33" s="10"/>
      <c r="R33" s="10"/>
      <c r="S33" s="17"/>
      <c r="T33" s="13"/>
      <c r="U33" s="166"/>
      <c r="V33" s="53"/>
      <c r="W33" s="56" t="s">
        <v>48</v>
      </c>
      <c r="X33" s="57"/>
      <c r="Y33" s="41"/>
      <c r="Z33" s="41"/>
      <c r="AC33" s="2">
        <f>Z33*15</f>
        <v>0</v>
      </c>
    </row>
    <row r="34" spans="1:30" ht="13.5" customHeight="1">
      <c r="A34" s="18" t="s">
        <v>252</v>
      </c>
      <c r="B34" s="19"/>
      <c r="C34" s="17"/>
      <c r="D34" s="20"/>
      <c r="E34" s="12"/>
      <c r="F34" s="10"/>
      <c r="G34" s="17"/>
      <c r="H34" s="13"/>
      <c r="I34" s="10"/>
      <c r="J34" s="128"/>
      <c r="K34" s="13"/>
      <c r="L34" s="10"/>
      <c r="M34" s="128"/>
      <c r="N34" s="10"/>
      <c r="O34" s="10"/>
      <c r="P34" s="17"/>
      <c r="Q34" s="10"/>
      <c r="R34" s="10"/>
      <c r="S34" s="17"/>
      <c r="T34" s="13"/>
      <c r="U34" s="166"/>
      <c r="V34" s="55" t="s">
        <v>11</v>
      </c>
      <c r="W34" s="24"/>
      <c r="X34" s="54"/>
      <c r="Y34" s="83" t="s">
        <v>66</v>
      </c>
      <c r="Z34" s="83" t="s">
        <v>67</v>
      </c>
      <c r="AA34" s="2" t="e">
        <f>SUM(AA29:AA33)</f>
        <v>#DIV/0!</v>
      </c>
      <c r="AB34" s="2">
        <f>SUM(AB29:AB33)</f>
        <v>0</v>
      </c>
      <c r="AC34" s="2" t="e">
        <f>SUM(AC29:AC33)</f>
        <v>#DIV/0!</v>
      </c>
      <c r="AD34" s="2" t="e">
        <f>AA34*4+AB34*9+AC34*4</f>
        <v>#DIV/0!</v>
      </c>
    </row>
    <row r="35" spans="1:30" ht="13.5" customHeight="1" thickBot="1">
      <c r="A35" s="27"/>
      <c r="B35" s="28"/>
      <c r="C35" s="17"/>
      <c r="D35" s="20"/>
      <c r="E35" s="12"/>
      <c r="F35" s="73"/>
      <c r="G35" s="70"/>
      <c r="H35" s="74"/>
      <c r="I35" s="34"/>
      <c r="J35" s="35"/>
      <c r="K35" s="34"/>
      <c r="L35" s="73"/>
      <c r="M35" s="75"/>
      <c r="N35" s="73"/>
      <c r="O35" s="73"/>
      <c r="P35" s="70"/>
      <c r="Q35" s="73"/>
      <c r="R35" s="73"/>
      <c r="S35" s="70"/>
      <c r="T35" s="74"/>
      <c r="U35" s="171"/>
      <c r="V35" s="58"/>
      <c r="W35" s="59"/>
      <c r="X35" s="60"/>
      <c r="Y35" s="84">
        <f>B35+E35+H35+K35+N35+Q35</f>
        <v>0</v>
      </c>
      <c r="Z35" s="84">
        <f>C35+F35+I35+L35+O35+R35</f>
        <v>0</v>
      </c>
      <c r="AA35" s="21" t="e">
        <f>AA34*4/AD34</f>
        <v>#DIV/0!</v>
      </c>
      <c r="AB35" s="21" t="e">
        <f>AB34*9/AD34</f>
        <v>#DIV/0!</v>
      </c>
      <c r="AC35" s="21" t="e">
        <f>AC34*4/AD34</f>
        <v>#DIV/0!</v>
      </c>
    </row>
    <row r="36" spans="1:30" ht="13.5" customHeight="1">
      <c r="A36" s="22"/>
      <c r="B36" s="162"/>
      <c r="C36" s="65"/>
      <c r="D36" s="66"/>
      <c r="E36" s="67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165" t="s">
        <v>41</v>
      </c>
      <c r="V36" s="50" t="s">
        <v>6</v>
      </c>
      <c r="W36" s="51" t="s">
        <v>42</v>
      </c>
      <c r="X36" s="52"/>
      <c r="Y36" s="82" t="s">
        <v>13</v>
      </c>
      <c r="Z36" s="82" t="s">
        <v>12</v>
      </c>
    </row>
    <row r="37" spans="1:30" ht="13.5" customHeight="1">
      <c r="A37" s="23" t="s">
        <v>7</v>
      </c>
      <c r="B37" s="163"/>
      <c r="C37" s="10"/>
      <c r="D37" s="94"/>
      <c r="E37" s="12"/>
      <c r="F37" s="10"/>
      <c r="G37" s="13"/>
      <c r="H37" s="13"/>
      <c r="I37" s="10"/>
      <c r="J37" s="13"/>
      <c r="K37" s="13"/>
      <c r="L37" s="10"/>
      <c r="M37" s="13"/>
      <c r="N37" s="13"/>
      <c r="O37" s="10"/>
      <c r="P37" s="10"/>
      <c r="Q37" s="10"/>
      <c r="R37" s="10"/>
      <c r="S37" s="13"/>
      <c r="T37" s="13"/>
      <c r="U37" s="166"/>
      <c r="V37" s="53"/>
      <c r="W37" s="26" t="s">
        <v>43</v>
      </c>
      <c r="X37" s="54"/>
      <c r="Y37" s="82" t="e">
        <f>V39*9/V43*100</f>
        <v>#DIV/0!</v>
      </c>
      <c r="Z37" s="82" t="e">
        <f>V41*4/V43*100</f>
        <v>#DIV/0!</v>
      </c>
    </row>
    <row r="38" spans="1:30" ht="13.5" customHeight="1">
      <c r="A38" s="23"/>
      <c r="B38" s="163"/>
      <c r="C38" s="10"/>
      <c r="D38" s="11"/>
      <c r="E38" s="61"/>
      <c r="F38" s="10"/>
      <c r="G38" s="81"/>
      <c r="H38" s="13"/>
      <c r="I38" s="10"/>
      <c r="J38" s="81"/>
      <c r="K38" s="13"/>
      <c r="L38" s="10"/>
      <c r="M38" s="13"/>
      <c r="N38" s="13"/>
      <c r="O38" s="10"/>
      <c r="P38" s="10"/>
      <c r="Q38" s="10"/>
      <c r="R38" s="10"/>
      <c r="S38" s="81"/>
      <c r="T38" s="13"/>
      <c r="U38" s="166"/>
      <c r="V38" s="55" t="s">
        <v>8</v>
      </c>
      <c r="W38" s="26" t="s">
        <v>18</v>
      </c>
      <c r="X38" s="54"/>
      <c r="Y38" s="42"/>
      <c r="Z38" s="42"/>
    </row>
    <row r="39" spans="1:30" ht="13.5" customHeight="1">
      <c r="A39" s="23" t="s">
        <v>9</v>
      </c>
      <c r="B39" s="163"/>
      <c r="C39" s="10"/>
      <c r="D39" s="11"/>
      <c r="E39" s="61"/>
      <c r="F39" s="10"/>
      <c r="G39" s="87"/>
      <c r="H39" s="13"/>
      <c r="I39" s="10"/>
      <c r="J39" s="87"/>
      <c r="K39" s="13"/>
      <c r="L39" s="10"/>
      <c r="M39" s="13"/>
      <c r="N39" s="13"/>
      <c r="O39" s="10"/>
      <c r="P39" s="17"/>
      <c r="Q39" s="10"/>
      <c r="R39" s="10"/>
      <c r="S39" s="13"/>
      <c r="T39" s="13"/>
      <c r="U39" s="166"/>
      <c r="V39" s="53"/>
      <c r="W39" s="26" t="s">
        <v>44</v>
      </c>
      <c r="X39" s="54"/>
      <c r="Y39" s="42"/>
      <c r="Z39" s="42"/>
    </row>
    <row r="40" spans="1:30" ht="13.5" customHeight="1">
      <c r="A40" s="168" t="s">
        <v>257</v>
      </c>
      <c r="B40" s="163"/>
      <c r="C40" s="10"/>
      <c r="D40" s="20"/>
      <c r="E40" s="61"/>
      <c r="F40" s="10"/>
      <c r="G40" s="17"/>
      <c r="H40" s="13"/>
      <c r="I40" s="10"/>
      <c r="J40" s="13"/>
      <c r="K40" s="13"/>
      <c r="L40" s="24"/>
      <c r="M40" s="25"/>
      <c r="N40" s="26"/>
      <c r="O40" s="10"/>
      <c r="P40" s="17"/>
      <c r="Q40" s="10"/>
      <c r="R40" s="10"/>
      <c r="S40" s="17"/>
      <c r="T40" s="13"/>
      <c r="U40" s="166"/>
      <c r="V40" s="55" t="s">
        <v>10</v>
      </c>
      <c r="W40" s="26" t="s">
        <v>46</v>
      </c>
      <c r="X40" s="54"/>
      <c r="Y40" s="42"/>
      <c r="Z40" s="42"/>
    </row>
    <row r="41" spans="1:30" ht="13.5" customHeight="1">
      <c r="A41" s="169"/>
      <c r="B41" s="164"/>
      <c r="C41" s="10"/>
      <c r="D41" s="20"/>
      <c r="E41" s="61"/>
      <c r="F41" s="10"/>
      <c r="G41" s="17"/>
      <c r="H41" s="13"/>
      <c r="I41" s="10"/>
      <c r="J41" s="128"/>
      <c r="K41" s="13"/>
      <c r="L41" s="10"/>
      <c r="M41" s="128"/>
      <c r="N41" s="13"/>
      <c r="O41" s="10"/>
      <c r="P41" s="17"/>
      <c r="Q41" s="10"/>
      <c r="R41" s="10"/>
      <c r="S41" s="17"/>
      <c r="T41" s="13"/>
      <c r="U41" s="166"/>
      <c r="V41" s="53"/>
      <c r="W41" s="56" t="s">
        <v>48</v>
      </c>
      <c r="X41" s="57"/>
      <c r="Y41" s="41"/>
      <c r="Z41" s="41"/>
    </row>
    <row r="42" spans="1:30" ht="13.5" customHeight="1">
      <c r="A42" s="18" t="s">
        <v>252</v>
      </c>
      <c r="B42" s="19"/>
      <c r="C42" s="10"/>
      <c r="D42" s="20"/>
      <c r="E42" s="61"/>
      <c r="F42" s="10"/>
      <c r="G42" s="17"/>
      <c r="H42" s="13"/>
      <c r="I42" s="10"/>
      <c r="J42" s="128"/>
      <c r="K42" s="13"/>
      <c r="L42" s="10"/>
      <c r="M42" s="128"/>
      <c r="N42" s="10"/>
      <c r="O42" s="10"/>
      <c r="P42" s="17"/>
      <c r="Q42" s="10"/>
      <c r="R42" s="10"/>
      <c r="S42" s="17"/>
      <c r="T42" s="13"/>
      <c r="U42" s="166"/>
      <c r="V42" s="55" t="s">
        <v>11</v>
      </c>
      <c r="W42" s="24"/>
      <c r="X42" s="54"/>
      <c r="Y42" s="83" t="s">
        <v>66</v>
      </c>
      <c r="Z42" s="83" t="s">
        <v>67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124"/>
      <c r="M43" s="125"/>
      <c r="N43" s="124"/>
      <c r="O43" s="34"/>
      <c r="P43" s="31"/>
      <c r="Q43" s="34"/>
      <c r="R43" s="34"/>
      <c r="S43" s="31"/>
      <c r="T43" s="36"/>
      <c r="U43" s="167"/>
      <c r="V43" s="58"/>
      <c r="W43" s="63"/>
      <c r="X43" s="64"/>
      <c r="Y43" s="84">
        <f>B43+E43+H43+K43+N43+Q43</f>
        <v>0</v>
      </c>
      <c r="Z43" s="84">
        <f>C43+F43+I43+L43+O43+R43</f>
        <v>0</v>
      </c>
    </row>
  </sheetData>
  <mergeCells count="16">
    <mergeCell ref="A1:X1"/>
    <mergeCell ref="B4:B9"/>
    <mergeCell ref="U4:U11"/>
    <mergeCell ref="A8:A9"/>
    <mergeCell ref="B12:B17"/>
    <mergeCell ref="U12:U19"/>
    <mergeCell ref="A16:A17"/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6</vt:i4>
      </vt:variant>
    </vt:vector>
  </HeadingPairs>
  <TitlesOfParts>
    <vt:vector size="12" baseType="lpstr">
      <vt:lpstr>菜單</vt:lpstr>
      <vt:lpstr>第1週明細</vt:lpstr>
      <vt:lpstr>第2週明細</vt:lpstr>
      <vt:lpstr>第3週明細</vt:lpstr>
      <vt:lpstr>第4週明細</vt:lpstr>
      <vt:lpstr>第5週明細</vt:lpstr>
      <vt:lpstr>第1週明細!Print_Area</vt:lpstr>
      <vt:lpstr>第2週明細!Print_Area</vt:lpstr>
      <vt:lpstr>第3週明細!Print_Area</vt:lpstr>
      <vt:lpstr>第4週明細!Print_Area</vt:lpstr>
      <vt:lpstr>第5週明細!Print_Area</vt:lpstr>
      <vt:lpstr>菜單!Print_Area</vt:lpstr>
    </vt:vector>
  </TitlesOfParts>
  <Company>TEST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金大立</dc:creator>
  <cp:lastModifiedBy>teacher</cp:lastModifiedBy>
  <cp:lastPrinted>2021-04-09T06:29:18Z</cp:lastPrinted>
  <dcterms:created xsi:type="dcterms:W3CDTF">2013-10-17T10:44:48Z</dcterms:created>
  <dcterms:modified xsi:type="dcterms:W3CDTF">2021-04-23T04:21:38Z</dcterms:modified>
</cp:coreProperties>
</file>