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esktop\12月\5月\"/>
    </mc:Choice>
  </mc:AlternateContent>
  <bookViews>
    <workbookView xWindow="0" yWindow="0" windowWidth="20490" windowHeight="7050"/>
  </bookViews>
  <sheets>
    <sheet name="美" sheetId="10" r:id="rId1"/>
    <sheet name="109年5月菜單" sheetId="6" r:id="rId2"/>
    <sheet name="第一週明細" sheetId="2" r:id="rId3"/>
    <sheet name="第二週明細" sheetId="3" r:id="rId4"/>
    <sheet name="第三週明細" sheetId="4" r:id="rId5"/>
    <sheet name="第四周明細" sheetId="5" r:id="rId6"/>
    <sheet name="第五周明細 " sheetId="7" r:id="rId7"/>
    <sheet name="109年5月菜單 (2)" sheetId="9" state="hidden" r:id="rId8"/>
    <sheet name="工作表1" sheetId="8" state="hidden" r:id="rId9"/>
  </sheets>
  <externalReferences>
    <externalReference r:id="rId10"/>
  </externalReferences>
  <definedNames>
    <definedName name="_xlnm.Print_Area" localSheetId="1">'109年5月菜單'!$A$1:$T$53</definedName>
    <definedName name="_xlnm.Print_Area" localSheetId="7">'109年5月菜單 (2)'!$A$1:$T$53</definedName>
    <definedName name="_xlnm.Print_Area" localSheetId="8">工作表1!$A$1:$T$53</definedName>
    <definedName name="_xlnm.Print_Area" localSheetId="0">美!$A$1:$T$53</definedName>
    <definedName name="_xlnm.Print_Area" localSheetId="2">第一週明細!$A$1:$Z$46</definedName>
    <definedName name="_xlnm.Print_Area" localSheetId="3">第二週明細!$A$1:$Z$46</definedName>
    <definedName name="_xlnm.Print_Area" localSheetId="4">第三週明細!$A$1:$Z$46</definedName>
    <definedName name="_xlnm.Print_Area" localSheetId="6">'第五周明細 '!$A$1:$Z$44</definedName>
    <definedName name="_xlnm.Print_Area" localSheetId="5">第四周明細!$A$1:$Z$46</definedName>
  </definedNames>
  <calcPr calcId="181029"/>
</workbook>
</file>

<file path=xl/calcChain.xml><?xml version="1.0" encoding="utf-8"?>
<calcChain xmlns="http://schemas.openxmlformats.org/spreadsheetml/2006/main">
  <c r="D53" i="10" l="1"/>
  <c r="B53" i="10"/>
  <c r="D52" i="10"/>
  <c r="B52" i="10"/>
  <c r="P22" i="2" l="1"/>
  <c r="P21" i="2"/>
  <c r="H12" i="6"/>
  <c r="R12" i="6"/>
  <c r="T12" i="6"/>
  <c r="J13" i="6"/>
  <c r="N13" i="6"/>
  <c r="R13" i="6"/>
  <c r="T13" i="6"/>
  <c r="D21" i="6"/>
  <c r="B22" i="6"/>
  <c r="D22" i="6"/>
  <c r="F22" i="6"/>
  <c r="H22" i="6"/>
  <c r="J22" i="6"/>
  <c r="L22" i="6"/>
  <c r="N22" i="6"/>
  <c r="P22" i="6"/>
  <c r="R22" i="6"/>
  <c r="T22" i="6"/>
  <c r="B23" i="6"/>
  <c r="D23" i="6"/>
  <c r="F23" i="6"/>
  <c r="H23" i="6"/>
  <c r="J23" i="6"/>
  <c r="L23" i="6"/>
  <c r="N23" i="6"/>
  <c r="P23" i="6"/>
  <c r="R23" i="6"/>
  <c r="T23" i="6"/>
  <c r="B32" i="6"/>
  <c r="D32" i="6"/>
  <c r="F32" i="6"/>
  <c r="H32" i="6"/>
  <c r="J32" i="6"/>
  <c r="L32" i="6"/>
  <c r="R32" i="6"/>
  <c r="T32" i="6"/>
  <c r="B33" i="6"/>
  <c r="D33" i="6"/>
  <c r="F33" i="6"/>
  <c r="H33" i="6"/>
  <c r="J33" i="6"/>
  <c r="L33" i="6"/>
  <c r="R33" i="6"/>
  <c r="T33" i="6"/>
  <c r="B42" i="6"/>
  <c r="D42" i="6"/>
  <c r="F42" i="6"/>
  <c r="H42" i="6"/>
  <c r="J42" i="6"/>
  <c r="L42" i="6"/>
  <c r="N42" i="6"/>
  <c r="P42" i="6"/>
  <c r="R42" i="6"/>
  <c r="T42" i="6"/>
  <c r="B43" i="6"/>
  <c r="D43" i="6"/>
  <c r="F43" i="6"/>
  <c r="H43" i="6"/>
  <c r="J43" i="6"/>
  <c r="L43" i="6"/>
  <c r="N43" i="6"/>
  <c r="P43" i="6"/>
  <c r="R43" i="6"/>
  <c r="T43" i="6"/>
  <c r="H52" i="9" l="1"/>
  <c r="H42" i="9"/>
  <c r="T33" i="9"/>
  <c r="H32" i="9"/>
  <c r="H22" i="9"/>
  <c r="D21" i="9"/>
  <c r="T12" i="9"/>
  <c r="H12" i="9"/>
  <c r="P37" i="7"/>
  <c r="H52" i="8"/>
  <c r="H42" i="8"/>
  <c r="T33" i="8"/>
  <c r="H32" i="8"/>
  <c r="H22" i="8"/>
  <c r="D21" i="8"/>
  <c r="H12" i="8"/>
  <c r="Y41" i="7"/>
  <c r="D5" i="7"/>
  <c r="G5" i="7"/>
  <c r="J5" i="7"/>
  <c r="M5" i="7"/>
  <c r="P5" i="7"/>
  <c r="P6" i="7" s="1"/>
  <c r="S5" i="7"/>
  <c r="Y5" i="7"/>
  <c r="Y6" i="7"/>
  <c r="AC6" i="7"/>
  <c r="AE6" i="7"/>
  <c r="AE11" i="7" s="1"/>
  <c r="W6" i="7" s="1"/>
  <c r="B53" i="9" s="1"/>
  <c r="Y7" i="7"/>
  <c r="AC7" i="7"/>
  <c r="AD7" i="7"/>
  <c r="Y8" i="7"/>
  <c r="AC8" i="7"/>
  <c r="AE8" i="7"/>
  <c r="AF8" i="7"/>
  <c r="Y9" i="7"/>
  <c r="AD9" i="7"/>
  <c r="AF9" i="7" s="1"/>
  <c r="AE10" i="7"/>
  <c r="D13" i="7"/>
  <c r="G13" i="7"/>
  <c r="J13" i="7"/>
  <c r="M13" i="7"/>
  <c r="P13" i="7"/>
  <c r="S13" i="7"/>
  <c r="Y13" i="7"/>
  <c r="Y14" i="7"/>
  <c r="AC14" i="7"/>
  <c r="AE14" i="7"/>
  <c r="AF14" i="7" s="1"/>
  <c r="Y15" i="7"/>
  <c r="AC15" i="7"/>
  <c r="AD15" i="7"/>
  <c r="Y16" i="7"/>
  <c r="AC16" i="7"/>
  <c r="AE16" i="7"/>
  <c r="Y17" i="7"/>
  <c r="AD17" i="7"/>
  <c r="AF17" i="7" s="1"/>
  <c r="AE18" i="7"/>
  <c r="D21" i="7"/>
  <c r="G21" i="7"/>
  <c r="J21" i="7"/>
  <c r="M21" i="7"/>
  <c r="P21" i="7"/>
  <c r="S21" i="7"/>
  <c r="Y21" i="7"/>
  <c r="Y22" i="7"/>
  <c r="AC22" i="7"/>
  <c r="AC27" i="7" s="1"/>
  <c r="AE22" i="7"/>
  <c r="Y23" i="7"/>
  <c r="AC23" i="7"/>
  <c r="AD23" i="7"/>
  <c r="AF23" i="7" s="1"/>
  <c r="Y24" i="7"/>
  <c r="AC24" i="7"/>
  <c r="AF24" i="7" s="1"/>
  <c r="AE24" i="7"/>
  <c r="Y25" i="7"/>
  <c r="AD25" i="7"/>
  <c r="AF25" i="7" s="1"/>
  <c r="AE26" i="7"/>
  <c r="D29" i="7"/>
  <c r="G29" i="7"/>
  <c r="J29" i="7"/>
  <c r="M29" i="7"/>
  <c r="P29" i="7"/>
  <c r="S29" i="7"/>
  <c r="Y29" i="7"/>
  <c r="Y30" i="7"/>
  <c r="AC30" i="7"/>
  <c r="AE30" i="7"/>
  <c r="Y31" i="7"/>
  <c r="AC31" i="7"/>
  <c r="AD31" i="7"/>
  <c r="Y32" i="7"/>
  <c r="AC32" i="7"/>
  <c r="AE32" i="7"/>
  <c r="Y33" i="7"/>
  <c r="AD33" i="7"/>
  <c r="AE34" i="7"/>
  <c r="D37" i="7"/>
  <c r="G37" i="7"/>
  <c r="J37" i="7"/>
  <c r="M37" i="7"/>
  <c r="S37" i="7"/>
  <c r="Y37" i="7"/>
  <c r="Y38" i="7"/>
  <c r="W42" i="7" s="1"/>
  <c r="T53" i="8" s="1"/>
  <c r="AC38" i="7"/>
  <c r="AE38" i="7"/>
  <c r="Y39" i="7"/>
  <c r="AC39" i="7"/>
  <c r="AD39" i="7"/>
  <c r="Y40" i="7"/>
  <c r="AC40" i="7"/>
  <c r="AE40" i="7"/>
  <c r="AD41" i="7"/>
  <c r="AF41" i="7" s="1"/>
  <c r="AE42" i="7"/>
  <c r="D5" i="5"/>
  <c r="G5" i="5"/>
  <c r="J5" i="5"/>
  <c r="M5" i="5"/>
  <c r="P5" i="5"/>
  <c r="P6" i="5" s="1"/>
  <c r="S5" i="5"/>
  <c r="Y5" i="5"/>
  <c r="Y6" i="5"/>
  <c r="AC6" i="5"/>
  <c r="AE6" i="5"/>
  <c r="Y7" i="5"/>
  <c r="AC7" i="5"/>
  <c r="AF7" i="5" s="1"/>
  <c r="AD7" i="5"/>
  <c r="Y8" i="5"/>
  <c r="AC8" i="5"/>
  <c r="AE8" i="5"/>
  <c r="AE11" i="5" s="1"/>
  <c r="Y9" i="5"/>
  <c r="AD9" i="5"/>
  <c r="AF9" i="5" s="1"/>
  <c r="AE10" i="5"/>
  <c r="D13" i="5"/>
  <c r="G13" i="5"/>
  <c r="J13" i="5"/>
  <c r="M13" i="5"/>
  <c r="P13" i="5"/>
  <c r="P14" i="5" s="1"/>
  <c r="S13" i="5"/>
  <c r="Y13" i="5"/>
  <c r="Y14" i="5"/>
  <c r="AC14" i="5"/>
  <c r="AF14" i="5" s="1"/>
  <c r="AE14" i="5"/>
  <c r="Y15" i="5"/>
  <c r="AC15" i="5"/>
  <c r="AF15" i="5" s="1"/>
  <c r="AD15" i="5"/>
  <c r="Y16" i="5"/>
  <c r="AC16" i="5"/>
  <c r="AF16" i="5" s="1"/>
  <c r="AE16" i="5"/>
  <c r="Y17" i="5"/>
  <c r="AD17" i="5"/>
  <c r="AF17" i="5" s="1"/>
  <c r="AE18" i="5"/>
  <c r="D21" i="5"/>
  <c r="G21" i="5"/>
  <c r="J21" i="5"/>
  <c r="M21" i="5"/>
  <c r="P21" i="5"/>
  <c r="P22" i="5" s="1"/>
  <c r="S21" i="5"/>
  <c r="Y21" i="5"/>
  <c r="Y22" i="5"/>
  <c r="AC22" i="5"/>
  <c r="AF22" i="5" s="1"/>
  <c r="AE22" i="5"/>
  <c r="Y23" i="5"/>
  <c r="AC23" i="5"/>
  <c r="AC27" i="5" s="1"/>
  <c r="W26" i="5" s="1"/>
  <c r="L43" i="9" s="1"/>
  <c r="AD23" i="5"/>
  <c r="AD27" i="5" s="1"/>
  <c r="W24" i="5" s="1"/>
  <c r="Y24" i="5"/>
  <c r="AC24" i="5"/>
  <c r="AF24" i="5" s="1"/>
  <c r="AE24" i="5"/>
  <c r="Y25" i="5"/>
  <c r="AD25" i="5"/>
  <c r="AF25" i="5" s="1"/>
  <c r="AE26" i="5"/>
  <c r="D29" i="5"/>
  <c r="G29" i="5"/>
  <c r="J29" i="5"/>
  <c r="M29" i="5"/>
  <c r="P29" i="5"/>
  <c r="P30" i="5" s="1"/>
  <c r="S29" i="5"/>
  <c r="Y29" i="5"/>
  <c r="Y30" i="5"/>
  <c r="AC30" i="5"/>
  <c r="AE30" i="5"/>
  <c r="Y31" i="5"/>
  <c r="AC31" i="5"/>
  <c r="AD31" i="5"/>
  <c r="Y32" i="5"/>
  <c r="AC32" i="5"/>
  <c r="AE32" i="5"/>
  <c r="Y33" i="5"/>
  <c r="AD33" i="5"/>
  <c r="AF33" i="5" s="1"/>
  <c r="AE34" i="5"/>
  <c r="D37" i="5"/>
  <c r="G37" i="5"/>
  <c r="J37" i="5"/>
  <c r="M37" i="5"/>
  <c r="P37" i="5"/>
  <c r="P38" i="5" s="1"/>
  <c r="S37" i="5"/>
  <c r="Y37" i="5"/>
  <c r="Y38" i="5"/>
  <c r="AC38" i="5"/>
  <c r="AE38" i="5"/>
  <c r="Y39" i="5"/>
  <c r="AC39" i="5"/>
  <c r="AF39" i="5" s="1"/>
  <c r="AD39" i="5"/>
  <c r="Y40" i="5"/>
  <c r="AC40" i="5"/>
  <c r="AE40" i="5"/>
  <c r="AF40" i="5" s="1"/>
  <c r="Y41" i="5"/>
  <c r="AD41" i="5"/>
  <c r="AF41" i="5" s="1"/>
  <c r="AE42" i="5"/>
  <c r="D5" i="4"/>
  <c r="G5" i="4"/>
  <c r="J5" i="4"/>
  <c r="M5" i="4"/>
  <c r="P5" i="4"/>
  <c r="P6" i="4" s="1"/>
  <c r="S5" i="4"/>
  <c r="Y5" i="4"/>
  <c r="Y6" i="4"/>
  <c r="AC6" i="4"/>
  <c r="AF6" i="4" s="1"/>
  <c r="AE6" i="4"/>
  <c r="Y7" i="4"/>
  <c r="AC7" i="4"/>
  <c r="AD7" i="4"/>
  <c r="AD11" i="4" s="1"/>
  <c r="W8" i="4" s="1"/>
  <c r="D32" i="9" s="1"/>
  <c r="Y8" i="4"/>
  <c r="AC8" i="4"/>
  <c r="AE8" i="4"/>
  <c r="Y9" i="4"/>
  <c r="AD9" i="4"/>
  <c r="AF9" i="4" s="1"/>
  <c r="AE10" i="4"/>
  <c r="AE11" i="4" s="1"/>
  <c r="D13" i="4"/>
  <c r="G13" i="4"/>
  <c r="J13" i="4"/>
  <c r="M13" i="4"/>
  <c r="P13" i="4"/>
  <c r="P14" i="4" s="1"/>
  <c r="S13" i="4"/>
  <c r="Y13" i="4"/>
  <c r="Y14" i="4"/>
  <c r="AC14" i="4"/>
  <c r="AE14" i="4"/>
  <c r="AE19" i="4" s="1"/>
  <c r="W14" i="4" s="1"/>
  <c r="Y15" i="4"/>
  <c r="AC15" i="4"/>
  <c r="AD15" i="4"/>
  <c r="Y16" i="4"/>
  <c r="AC16" i="4"/>
  <c r="AE16" i="4"/>
  <c r="AF16" i="4" s="1"/>
  <c r="Y17" i="4"/>
  <c r="AD17" i="4"/>
  <c r="AF17" i="4" s="1"/>
  <c r="AE18" i="4"/>
  <c r="D21" i="4"/>
  <c r="G21" i="4"/>
  <c r="J21" i="4"/>
  <c r="M21" i="4"/>
  <c r="P21" i="4"/>
  <c r="P22" i="4" s="1"/>
  <c r="S21" i="4"/>
  <c r="Y21" i="4"/>
  <c r="Y22" i="4"/>
  <c r="AC22" i="4"/>
  <c r="AE22" i="4"/>
  <c r="Y23" i="4"/>
  <c r="AC23" i="4"/>
  <c r="AD23" i="4"/>
  <c r="AF23" i="4" s="1"/>
  <c r="Y24" i="4"/>
  <c r="AC24" i="4"/>
  <c r="AF24" i="4" s="1"/>
  <c r="AE24" i="4"/>
  <c r="Y25" i="4"/>
  <c r="AD25" i="4"/>
  <c r="AF25" i="4" s="1"/>
  <c r="AE26" i="4"/>
  <c r="D29" i="4"/>
  <c r="G29" i="4"/>
  <c r="J29" i="4"/>
  <c r="M29" i="4"/>
  <c r="P29" i="4"/>
  <c r="P30" i="4" s="1"/>
  <c r="S29" i="4"/>
  <c r="Y29" i="4"/>
  <c r="Y30" i="4"/>
  <c r="AC30" i="4"/>
  <c r="AE30" i="4"/>
  <c r="Y31" i="4"/>
  <c r="AC31" i="4"/>
  <c r="AF31" i="4" s="1"/>
  <c r="AD31" i="4"/>
  <c r="Y32" i="4"/>
  <c r="AC32" i="4"/>
  <c r="AE32" i="4"/>
  <c r="Y33" i="4"/>
  <c r="AD33" i="4"/>
  <c r="AF33" i="4" s="1"/>
  <c r="AE34" i="4"/>
  <c r="D37" i="4"/>
  <c r="G37" i="4"/>
  <c r="J37" i="4"/>
  <c r="M37" i="4"/>
  <c r="P37" i="4"/>
  <c r="P38" i="4" s="1"/>
  <c r="S37" i="4"/>
  <c r="Y37" i="4"/>
  <c r="Y38" i="4"/>
  <c r="AC38" i="4"/>
  <c r="AE38" i="4"/>
  <c r="Y39" i="4"/>
  <c r="AC39" i="4"/>
  <c r="AD39" i="4"/>
  <c r="Y40" i="4"/>
  <c r="AC40" i="4"/>
  <c r="AF40" i="4" s="1"/>
  <c r="AE40" i="4"/>
  <c r="Y41" i="4"/>
  <c r="AD41" i="4"/>
  <c r="AF41" i="4" s="1"/>
  <c r="AE42" i="4"/>
  <c r="D5" i="3"/>
  <c r="G5" i="3"/>
  <c r="J5" i="3"/>
  <c r="M5" i="3"/>
  <c r="P5" i="3"/>
  <c r="P6" i="3" s="1"/>
  <c r="S5" i="3"/>
  <c r="Y5" i="3"/>
  <c r="Y6" i="3"/>
  <c r="AC6" i="3"/>
  <c r="AC11" i="3" s="1"/>
  <c r="AE6" i="3"/>
  <c r="Y7" i="3"/>
  <c r="AC7" i="3"/>
  <c r="AD7" i="3"/>
  <c r="AF7" i="3" s="1"/>
  <c r="Y8" i="3"/>
  <c r="AC8" i="3"/>
  <c r="AE8" i="3"/>
  <c r="Y9" i="3"/>
  <c r="AD9" i="3"/>
  <c r="AF9" i="3" s="1"/>
  <c r="AE10" i="3"/>
  <c r="D13" i="3"/>
  <c r="G13" i="3"/>
  <c r="J13" i="3"/>
  <c r="M13" i="3"/>
  <c r="P13" i="3"/>
  <c r="P14" i="3" s="1"/>
  <c r="S13" i="3"/>
  <c r="Y13" i="3"/>
  <c r="Y14" i="3"/>
  <c r="AC14" i="3"/>
  <c r="AE14" i="3"/>
  <c r="Y15" i="3"/>
  <c r="AC15" i="3"/>
  <c r="AD15" i="3"/>
  <c r="AD19" i="3" s="1"/>
  <c r="Y16" i="3"/>
  <c r="AC16" i="3"/>
  <c r="AE16" i="3"/>
  <c r="Y17" i="3"/>
  <c r="AD17" i="3"/>
  <c r="AF17" i="3" s="1"/>
  <c r="AE18" i="3"/>
  <c r="AE19" i="3" s="1"/>
  <c r="D21" i="3"/>
  <c r="G21" i="3"/>
  <c r="J21" i="3"/>
  <c r="M21" i="3"/>
  <c r="P21" i="3"/>
  <c r="P22" i="3" s="1"/>
  <c r="S21" i="3"/>
  <c r="Y21" i="3"/>
  <c r="Y22" i="3"/>
  <c r="AC22" i="3"/>
  <c r="AF22" i="3" s="1"/>
  <c r="AE22" i="3"/>
  <c r="Y23" i="3"/>
  <c r="AC23" i="3"/>
  <c r="AF23" i="3" s="1"/>
  <c r="AD23" i="3"/>
  <c r="AD27" i="3" s="1"/>
  <c r="W24" i="3" s="1"/>
  <c r="L22" i="9" s="1"/>
  <c r="Y24" i="3"/>
  <c r="AC24" i="3"/>
  <c r="AF24" i="3" s="1"/>
  <c r="AE24" i="3"/>
  <c r="Y25" i="3"/>
  <c r="AD25" i="3"/>
  <c r="AF25" i="3" s="1"/>
  <c r="AE26" i="3"/>
  <c r="D29" i="3"/>
  <c r="G29" i="3"/>
  <c r="J29" i="3"/>
  <c r="M29" i="3"/>
  <c r="P29" i="3"/>
  <c r="P30" i="3" s="1"/>
  <c r="S29" i="3"/>
  <c r="Y29" i="3"/>
  <c r="Y30" i="3"/>
  <c r="AC30" i="3"/>
  <c r="AE30" i="3"/>
  <c r="Y31" i="3"/>
  <c r="AC31" i="3"/>
  <c r="AD31" i="3"/>
  <c r="AF31" i="3" s="1"/>
  <c r="Y32" i="3"/>
  <c r="AC32" i="3"/>
  <c r="AE32" i="3"/>
  <c r="AF32" i="3" s="1"/>
  <c r="Y33" i="3"/>
  <c r="AD33" i="3"/>
  <c r="AF33" i="3"/>
  <c r="AE34" i="3"/>
  <c r="D37" i="3"/>
  <c r="G37" i="3"/>
  <c r="J37" i="3"/>
  <c r="M37" i="3"/>
  <c r="P37" i="3"/>
  <c r="P38" i="3" s="1"/>
  <c r="S37" i="3"/>
  <c r="Y37" i="3"/>
  <c r="Y38" i="3"/>
  <c r="AC38" i="3"/>
  <c r="AE38" i="3"/>
  <c r="Y39" i="3"/>
  <c r="AC39" i="3"/>
  <c r="AD39" i="3"/>
  <c r="Y40" i="3"/>
  <c r="AC40" i="3"/>
  <c r="AF40" i="3" s="1"/>
  <c r="AE40" i="3"/>
  <c r="Y41" i="3"/>
  <c r="AD41" i="3"/>
  <c r="AF41" i="3" s="1"/>
  <c r="AE42" i="3"/>
  <c r="D5" i="2"/>
  <c r="G5" i="2"/>
  <c r="J5" i="2"/>
  <c r="M5" i="2"/>
  <c r="P5" i="2"/>
  <c r="P6" i="2" s="1"/>
  <c r="S5" i="2"/>
  <c r="Y5" i="2"/>
  <c r="Y6" i="2"/>
  <c r="AC6" i="2"/>
  <c r="AE6" i="2"/>
  <c r="Y7" i="2"/>
  <c r="AC7" i="2"/>
  <c r="AD7" i="2"/>
  <c r="Y8" i="2"/>
  <c r="AC8" i="2"/>
  <c r="AE8" i="2"/>
  <c r="Y9" i="2"/>
  <c r="AD9" i="2"/>
  <c r="AF9" i="2" s="1"/>
  <c r="AE10" i="2"/>
  <c r="D13" i="2"/>
  <c r="G13" i="2"/>
  <c r="J13" i="2"/>
  <c r="M13" i="2"/>
  <c r="P13" i="2"/>
  <c r="P14" i="2" s="1"/>
  <c r="S13" i="2"/>
  <c r="Y13" i="2"/>
  <c r="Y14" i="2"/>
  <c r="AC14" i="2"/>
  <c r="AE14" i="2"/>
  <c r="Y15" i="2"/>
  <c r="AC15" i="2"/>
  <c r="AD15" i="2"/>
  <c r="Y16" i="2"/>
  <c r="AC16" i="2"/>
  <c r="AE16" i="2"/>
  <c r="AF16" i="2" s="1"/>
  <c r="Y17" i="2"/>
  <c r="AD17" i="2"/>
  <c r="AF17" i="2" s="1"/>
  <c r="AE18" i="2"/>
  <c r="D21" i="2"/>
  <c r="G21" i="2"/>
  <c r="J21" i="2"/>
  <c r="M21" i="2"/>
  <c r="S21" i="2"/>
  <c r="Y21" i="2"/>
  <c r="Y22" i="2"/>
  <c r="AC22" i="2"/>
  <c r="AE22" i="2"/>
  <c r="AF22" i="2" s="1"/>
  <c r="Y23" i="2"/>
  <c r="AC23" i="2"/>
  <c r="AD23" i="2"/>
  <c r="AF23" i="2" s="1"/>
  <c r="Y24" i="2"/>
  <c r="AC24" i="2"/>
  <c r="AE24" i="2"/>
  <c r="Y25" i="2"/>
  <c r="AD25" i="2"/>
  <c r="AF25" i="2" s="1"/>
  <c r="AE26" i="2"/>
  <c r="D29" i="2"/>
  <c r="G29" i="2"/>
  <c r="J29" i="2"/>
  <c r="M29" i="2"/>
  <c r="P29" i="2"/>
  <c r="P30" i="2" s="1"/>
  <c r="S29" i="2"/>
  <c r="Y29" i="2"/>
  <c r="Y30" i="2"/>
  <c r="AC30" i="2"/>
  <c r="AE30" i="2"/>
  <c r="AE35" i="2" s="1"/>
  <c r="Y31" i="2"/>
  <c r="AC31" i="2"/>
  <c r="AD31" i="2"/>
  <c r="Y32" i="2"/>
  <c r="AC32" i="2"/>
  <c r="AF32" i="2" s="1"/>
  <c r="AE32" i="2"/>
  <c r="Y33" i="2"/>
  <c r="AD33" i="2"/>
  <c r="AF33" i="2"/>
  <c r="AE34" i="2"/>
  <c r="D37" i="2"/>
  <c r="G37" i="2"/>
  <c r="J37" i="2"/>
  <c r="M37" i="2"/>
  <c r="P37" i="2"/>
  <c r="P38" i="2" s="1"/>
  <c r="S37" i="2"/>
  <c r="Y37" i="2"/>
  <c r="Y38" i="2"/>
  <c r="AC38" i="2"/>
  <c r="AE38" i="2"/>
  <c r="Y39" i="2"/>
  <c r="AC39" i="2"/>
  <c r="AD39" i="2"/>
  <c r="Y40" i="2"/>
  <c r="W40" i="2" s="1"/>
  <c r="AC40" i="2"/>
  <c r="AE40" i="2"/>
  <c r="Y41" i="2"/>
  <c r="AD41" i="2"/>
  <c r="AF41" i="2" s="1"/>
  <c r="AE42" i="2"/>
  <c r="H52" i="6"/>
  <c r="AD19" i="7"/>
  <c r="AD11" i="7"/>
  <c r="W8" i="7" s="1"/>
  <c r="D52" i="9" s="1"/>
  <c r="AD43" i="4"/>
  <c r="AF15" i="4"/>
  <c r="AF32" i="4"/>
  <c r="AF8" i="4"/>
  <c r="AF38" i="5"/>
  <c r="AD11" i="3"/>
  <c r="W8" i="3" s="1"/>
  <c r="D22" i="8" s="1"/>
  <c r="AF7" i="7"/>
  <c r="AF38" i="3"/>
  <c r="AF31" i="2"/>
  <c r="W40" i="7" l="1"/>
  <c r="T52" i="9" s="1"/>
  <c r="AF31" i="7"/>
  <c r="AD27" i="7"/>
  <c r="W24" i="7" s="1"/>
  <c r="L52" i="9" s="1"/>
  <c r="AF16" i="7"/>
  <c r="AD11" i="2"/>
  <c r="AE11" i="2"/>
  <c r="L42" i="8"/>
  <c r="L42" i="9"/>
  <c r="AF15" i="2"/>
  <c r="AF8" i="2"/>
  <c r="AD35" i="3"/>
  <c r="W32" i="3" s="1"/>
  <c r="P22" i="9" s="1"/>
  <c r="AF30" i="3"/>
  <c r="AF15" i="3"/>
  <c r="AC19" i="4"/>
  <c r="W18" i="4" s="1"/>
  <c r="H33" i="9" s="1"/>
  <c r="W42" i="5"/>
  <c r="T43" i="9" s="1"/>
  <c r="AE35" i="5"/>
  <c r="W30" i="5" s="1"/>
  <c r="N43" i="9" s="1"/>
  <c r="AF6" i="7"/>
  <c r="D22" i="9"/>
  <c r="AD43" i="2"/>
  <c r="AF30" i="2"/>
  <c r="W40" i="5"/>
  <c r="AC35" i="5"/>
  <c r="W34" i="5" s="1"/>
  <c r="P43" i="9" s="1"/>
  <c r="AD19" i="5"/>
  <c r="AE27" i="7"/>
  <c r="W22" i="7" s="1"/>
  <c r="J53" i="9" s="1"/>
  <c r="AF15" i="7"/>
  <c r="F33" i="9"/>
  <c r="AF23" i="5"/>
  <c r="AF7" i="4"/>
  <c r="AF39" i="2"/>
  <c r="AC27" i="2"/>
  <c r="W26" i="2" s="1"/>
  <c r="AC11" i="2"/>
  <c r="W10" i="2" s="1"/>
  <c r="AC43" i="3"/>
  <c r="W40" i="3"/>
  <c r="T22" i="9" s="1"/>
  <c r="AF38" i="4"/>
  <c r="AC35" i="4"/>
  <c r="AC43" i="5"/>
  <c r="AF32" i="5"/>
  <c r="AE19" i="5"/>
  <c r="AF19" i="5" s="1"/>
  <c r="W20" i="5" s="1"/>
  <c r="F42" i="9" s="1"/>
  <c r="AC19" i="5"/>
  <c r="T53" i="9"/>
  <c r="B53" i="8"/>
  <c r="B53" i="6"/>
  <c r="T43" i="8"/>
  <c r="AF6" i="2"/>
  <c r="AE43" i="5"/>
  <c r="W38" i="5" s="1"/>
  <c r="R43" i="9" s="1"/>
  <c r="AE43" i="7"/>
  <c r="W42" i="2"/>
  <c r="AF24" i="2"/>
  <c r="AC19" i="3"/>
  <c r="W18" i="3" s="1"/>
  <c r="H23" i="9" s="1"/>
  <c r="AC27" i="4"/>
  <c r="AD35" i="7"/>
  <c r="AF39" i="4"/>
  <c r="AE35" i="4"/>
  <c r="AC11" i="4"/>
  <c r="W10" i="4" s="1"/>
  <c r="AC43" i="2"/>
  <c r="AF8" i="3"/>
  <c r="AD27" i="4"/>
  <c r="W24" i="4" s="1"/>
  <c r="AE19" i="7"/>
  <c r="W14" i="7" s="1"/>
  <c r="F53" i="9" s="1"/>
  <c r="AF7" i="2"/>
  <c r="AD35" i="2"/>
  <c r="W32" i="2" s="1"/>
  <c r="AD19" i="2"/>
  <c r="AD43" i="3"/>
  <c r="AE27" i="3"/>
  <c r="W22" i="3" s="1"/>
  <c r="J23" i="9" s="1"/>
  <c r="AF16" i="3"/>
  <c r="AF31" i="5"/>
  <c r="AE27" i="5"/>
  <c r="W22" i="5" s="1"/>
  <c r="J43" i="9" s="1"/>
  <c r="AF40" i="7"/>
  <c r="AF22" i="7"/>
  <c r="AE35" i="3"/>
  <c r="AC27" i="3"/>
  <c r="W26" i="3" s="1"/>
  <c r="L23" i="9" s="1"/>
  <c r="AE11" i="3"/>
  <c r="AF11" i="3" s="1"/>
  <c r="W40" i="4"/>
  <c r="T32" i="9" s="1"/>
  <c r="AF30" i="4"/>
  <c r="AF32" i="7"/>
  <c r="AF30" i="7"/>
  <c r="AE19" i="2"/>
  <c r="AC11" i="5"/>
  <c r="W10" i="5" s="1"/>
  <c r="D43" i="9" s="1"/>
  <c r="AC11" i="7"/>
  <c r="AF11" i="7" s="1"/>
  <c r="AC35" i="2"/>
  <c r="AE43" i="2"/>
  <c r="AE43" i="3"/>
  <c r="W38" i="3" s="1"/>
  <c r="R23" i="9" s="1"/>
  <c r="AF8" i="5"/>
  <c r="AD19" i="4"/>
  <c r="AF40" i="2"/>
  <c r="AE43" i="4"/>
  <c r="W38" i="4" s="1"/>
  <c r="AE27" i="4"/>
  <c r="AE35" i="7"/>
  <c r="W30" i="7" s="1"/>
  <c r="N53" i="9" s="1"/>
  <c r="AC35" i="7"/>
  <c r="W34" i="7" s="1"/>
  <c r="P53" i="9" s="1"/>
  <c r="AC19" i="7"/>
  <c r="AF39" i="7"/>
  <c r="AC43" i="7"/>
  <c r="AC43" i="4"/>
  <c r="W26" i="7"/>
  <c r="AF27" i="7"/>
  <c r="AD28" i="7" s="1"/>
  <c r="L43" i="8"/>
  <c r="W10" i="3"/>
  <c r="D23" i="9" s="1"/>
  <c r="D32" i="8"/>
  <c r="N43" i="8"/>
  <c r="J53" i="8"/>
  <c r="J53" i="6"/>
  <c r="W30" i="3"/>
  <c r="N23" i="9" s="1"/>
  <c r="T32" i="8"/>
  <c r="W38" i="2"/>
  <c r="R13" i="9" s="1"/>
  <c r="L22" i="8"/>
  <c r="L52" i="6"/>
  <c r="L52" i="8"/>
  <c r="W26" i="4"/>
  <c r="L33" i="9" s="1"/>
  <c r="W32" i="7"/>
  <c r="P52" i="9" s="1"/>
  <c r="W6" i="2"/>
  <c r="W14" i="2"/>
  <c r="W8" i="2"/>
  <c r="T22" i="8"/>
  <c r="W30" i="4"/>
  <c r="W34" i="4"/>
  <c r="W6" i="4"/>
  <c r="B33" i="9" s="1"/>
  <c r="W10" i="7"/>
  <c r="AF11" i="2"/>
  <c r="AC12" i="2" s="1"/>
  <c r="W38" i="7"/>
  <c r="R53" i="9" s="1"/>
  <c r="AF27" i="5"/>
  <c r="AD28" i="5" s="1"/>
  <c r="T52" i="8"/>
  <c r="T52" i="6"/>
  <c r="D52" i="6"/>
  <c r="D52" i="8"/>
  <c r="F53" i="8"/>
  <c r="T12" i="8"/>
  <c r="P22" i="8"/>
  <c r="W22" i="4"/>
  <c r="J33" i="9" s="1"/>
  <c r="P53" i="8"/>
  <c r="P53" i="6"/>
  <c r="W18" i="7"/>
  <c r="H53" i="9" s="1"/>
  <c r="AD43" i="5"/>
  <c r="W18" i="5"/>
  <c r="H43" i="9" s="1"/>
  <c r="W30" i="2"/>
  <c r="N13" i="9" s="1"/>
  <c r="AF39" i="3"/>
  <c r="AF14" i="2"/>
  <c r="AF6" i="3"/>
  <c r="AF38" i="7"/>
  <c r="T42" i="8"/>
  <c r="W14" i="3"/>
  <c r="F23" i="9" s="1"/>
  <c r="T53" i="6"/>
  <c r="AF38" i="2"/>
  <c r="AC19" i="2"/>
  <c r="W42" i="3"/>
  <c r="T23" i="9" s="1"/>
  <c r="AC35" i="3"/>
  <c r="AF14" i="3"/>
  <c r="AF14" i="4"/>
  <c r="AF6" i="5"/>
  <c r="F33" i="8"/>
  <c r="AE27" i="2"/>
  <c r="AF22" i="4"/>
  <c r="W6" i="5"/>
  <c r="B43" i="9" s="1"/>
  <c r="AD11" i="5"/>
  <c r="AD43" i="7"/>
  <c r="AF33" i="7"/>
  <c r="AF30" i="5"/>
  <c r="AD35" i="4"/>
  <c r="AD35" i="5"/>
  <c r="AD27" i="2"/>
  <c r="F53" i="6" l="1"/>
  <c r="AF19" i="7"/>
  <c r="W20" i="7" s="1"/>
  <c r="F52" i="9" s="1"/>
  <c r="P12" i="9"/>
  <c r="P12" i="6"/>
  <c r="AF35" i="2"/>
  <c r="AD36" i="2" s="1"/>
  <c r="L13" i="9"/>
  <c r="L13" i="6"/>
  <c r="F13" i="9"/>
  <c r="F13" i="6"/>
  <c r="D12" i="9"/>
  <c r="D12" i="6"/>
  <c r="B13" i="9"/>
  <c r="B13" i="6"/>
  <c r="D13" i="9"/>
  <c r="D13" i="6"/>
  <c r="W12" i="7"/>
  <c r="B52" i="9" s="1"/>
  <c r="D53" i="9"/>
  <c r="W28" i="7"/>
  <c r="J52" i="9" s="1"/>
  <c r="L53" i="9"/>
  <c r="L32" i="9"/>
  <c r="AF43" i="5"/>
  <c r="AF19" i="3"/>
  <c r="W14" i="5"/>
  <c r="F43" i="9" s="1"/>
  <c r="AD12" i="2"/>
  <c r="AF19" i="4"/>
  <c r="AC20" i="4" s="1"/>
  <c r="T42" i="9"/>
  <c r="W44" i="4"/>
  <c r="R32" i="9" s="1"/>
  <c r="R33" i="9"/>
  <c r="AF35" i="5"/>
  <c r="AC36" i="5" s="1"/>
  <c r="AF27" i="4"/>
  <c r="AD28" i="4" s="1"/>
  <c r="AF43" i="2"/>
  <c r="T13" i="9"/>
  <c r="L32" i="8"/>
  <c r="AE28" i="4"/>
  <c r="D33" i="9"/>
  <c r="AC28" i="4"/>
  <c r="AD12" i="3"/>
  <c r="AC12" i="3"/>
  <c r="AE12" i="7"/>
  <c r="AD12" i="7"/>
  <c r="AC12" i="7"/>
  <c r="AD44" i="2"/>
  <c r="AE44" i="2"/>
  <c r="AD44" i="3"/>
  <c r="AF35" i="7"/>
  <c r="AC36" i="7" s="1"/>
  <c r="T13" i="8"/>
  <c r="AC28" i="3"/>
  <c r="W6" i="3"/>
  <c r="AF43" i="3"/>
  <c r="AF43" i="4"/>
  <c r="AE44" i="4" s="1"/>
  <c r="AE12" i="3"/>
  <c r="R33" i="8"/>
  <c r="AF27" i="3"/>
  <c r="AD28" i="3" s="1"/>
  <c r="AF11" i="4"/>
  <c r="AE12" i="4" s="1"/>
  <c r="W34" i="2"/>
  <c r="P13" i="6" s="1"/>
  <c r="D33" i="8"/>
  <c r="AE12" i="2"/>
  <c r="AF27" i="2"/>
  <c r="AC28" i="2" s="1"/>
  <c r="AC28" i="5"/>
  <c r="AE28" i="7"/>
  <c r="AF11" i="5"/>
  <c r="AE12" i="5" s="1"/>
  <c r="AC20" i="3"/>
  <c r="AE44" i="5"/>
  <c r="AC44" i="5"/>
  <c r="AE36" i="5"/>
  <c r="F23" i="8"/>
  <c r="N13" i="8"/>
  <c r="AE20" i="7"/>
  <c r="R43" i="8"/>
  <c r="W44" i="5"/>
  <c r="R42" i="9" s="1"/>
  <c r="R53" i="6"/>
  <c r="R53" i="8"/>
  <c r="W44" i="7"/>
  <c r="R52" i="9" s="1"/>
  <c r="AD20" i="7"/>
  <c r="R23" i="8"/>
  <c r="W44" i="3"/>
  <c r="R22" i="9" s="1"/>
  <c r="D23" i="8"/>
  <c r="H53" i="8"/>
  <c r="H53" i="6"/>
  <c r="H23" i="8"/>
  <c r="F43" i="8"/>
  <c r="W28" i="3"/>
  <c r="J22" i="9" s="1"/>
  <c r="J23" i="8"/>
  <c r="W12" i="2"/>
  <c r="B13" i="8"/>
  <c r="N23" i="8"/>
  <c r="J52" i="8"/>
  <c r="J52" i="6"/>
  <c r="T23" i="8"/>
  <c r="J43" i="8"/>
  <c r="W28" i="5"/>
  <c r="J42" i="9" s="1"/>
  <c r="D53" i="6"/>
  <c r="D53" i="8"/>
  <c r="AC44" i="2"/>
  <c r="AE20" i="4"/>
  <c r="AD20" i="4"/>
  <c r="W20" i="4"/>
  <c r="F32" i="9" s="1"/>
  <c r="L13" i="8"/>
  <c r="W32" i="5"/>
  <c r="P42" i="9" s="1"/>
  <c r="W32" i="4"/>
  <c r="W36" i="4" s="1"/>
  <c r="H43" i="8"/>
  <c r="J33" i="8"/>
  <c r="W28" i="4"/>
  <c r="J32" i="9" s="1"/>
  <c r="AE20" i="5"/>
  <c r="D12" i="8"/>
  <c r="AF35" i="4"/>
  <c r="P52" i="6"/>
  <c r="P52" i="8"/>
  <c r="W36" i="7"/>
  <c r="N52" i="9" s="1"/>
  <c r="N53" i="8"/>
  <c r="N53" i="6"/>
  <c r="P12" i="8"/>
  <c r="D13" i="8"/>
  <c r="W44" i="2"/>
  <c r="R12" i="9" s="1"/>
  <c r="R13" i="8"/>
  <c r="B52" i="6"/>
  <c r="B52" i="8"/>
  <c r="AE28" i="5"/>
  <c r="P43" i="8"/>
  <c r="AF19" i="2"/>
  <c r="AC20" i="2" s="1"/>
  <c r="W18" i="2"/>
  <c r="AE36" i="7"/>
  <c r="R32" i="8"/>
  <c r="AD20" i="5"/>
  <c r="F13" i="8"/>
  <c r="L33" i="8"/>
  <c r="H33" i="8"/>
  <c r="L53" i="8"/>
  <c r="L53" i="6"/>
  <c r="W8" i="5"/>
  <c r="D42" i="9" s="1"/>
  <c r="AD12" i="5"/>
  <c r="F42" i="8"/>
  <c r="B43" i="8"/>
  <c r="AC20" i="7"/>
  <c r="AE28" i="3"/>
  <c r="AF35" i="3"/>
  <c r="W34" i="3"/>
  <c r="P23" i="9" s="1"/>
  <c r="W22" i="2"/>
  <c r="J13" i="9" s="1"/>
  <c r="AC20" i="5"/>
  <c r="AD44" i="5"/>
  <c r="W24" i="2"/>
  <c r="AF43" i="7"/>
  <c r="AD44" i="7" s="1"/>
  <c r="L23" i="8"/>
  <c r="D43" i="8"/>
  <c r="B33" i="8"/>
  <c r="W12" i="4"/>
  <c r="B32" i="9" s="1"/>
  <c r="AC28" i="7"/>
  <c r="AC36" i="2" l="1"/>
  <c r="AE36" i="2"/>
  <c r="L12" i="9"/>
  <c r="L12" i="6"/>
  <c r="H13" i="9"/>
  <c r="H13" i="6"/>
  <c r="B12" i="9"/>
  <c r="B12" i="6"/>
  <c r="B23" i="8"/>
  <c r="B23" i="9"/>
  <c r="AD36" i="7"/>
  <c r="W20" i="3"/>
  <c r="AE20" i="3"/>
  <c r="AD28" i="2"/>
  <c r="AD36" i="5"/>
  <c r="W12" i="3"/>
  <c r="B22" i="9" s="1"/>
  <c r="AE28" i="2"/>
  <c r="W36" i="3"/>
  <c r="N22" i="9" s="1"/>
  <c r="W36" i="2"/>
  <c r="P13" i="9"/>
  <c r="AD20" i="3"/>
  <c r="P13" i="8"/>
  <c r="AD12" i="4"/>
  <c r="AC12" i="5"/>
  <c r="AD44" i="4"/>
  <c r="AC44" i="4"/>
  <c r="AC12" i="4"/>
  <c r="AE44" i="3"/>
  <c r="AC44" i="3"/>
  <c r="AD36" i="3"/>
  <c r="AE36" i="3"/>
  <c r="J32" i="8"/>
  <c r="P42" i="8"/>
  <c r="W36" i="5"/>
  <c r="N42" i="9" s="1"/>
  <c r="J42" i="8"/>
  <c r="N22" i="8"/>
  <c r="R22" i="8"/>
  <c r="N52" i="6"/>
  <c r="N52" i="8"/>
  <c r="D42" i="8"/>
  <c r="AC36" i="4"/>
  <c r="AE36" i="4"/>
  <c r="F52" i="8"/>
  <c r="F52" i="6"/>
  <c r="R12" i="8"/>
  <c r="R42" i="8"/>
  <c r="W28" i="2"/>
  <c r="J13" i="8"/>
  <c r="W12" i="5"/>
  <c r="B42" i="9" s="1"/>
  <c r="B12" i="8"/>
  <c r="R52" i="8"/>
  <c r="R52" i="6"/>
  <c r="W20" i="2"/>
  <c r="AE20" i="2"/>
  <c r="AD20" i="2"/>
  <c r="N12" i="8"/>
  <c r="L12" i="8"/>
  <c r="AC36" i="3"/>
  <c r="F32" i="8"/>
  <c r="B32" i="8"/>
  <c r="AE44" i="7"/>
  <c r="AC44" i="7"/>
  <c r="P23" i="8"/>
  <c r="H13" i="8"/>
  <c r="AD36" i="4"/>
  <c r="J22" i="8"/>
  <c r="N12" i="9" l="1"/>
  <c r="N12" i="6"/>
  <c r="J12" i="9"/>
  <c r="J12" i="6"/>
  <c r="F12" i="9"/>
  <c r="F12" i="6"/>
  <c r="F22" i="9"/>
  <c r="F22" i="8"/>
  <c r="B22" i="8"/>
  <c r="N42" i="8"/>
  <c r="J12" i="8"/>
  <c r="F12" i="8"/>
  <c r="B42" i="8"/>
</calcChain>
</file>

<file path=xl/sharedStrings.xml><?xml version="1.0" encoding="utf-8"?>
<sst xmlns="http://schemas.openxmlformats.org/spreadsheetml/2006/main" count="2296" uniqueCount="714">
  <si>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</si>
  <si>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</si>
  <si>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</si>
  <si>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</si>
  <si>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</si>
  <si>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</si>
  <si>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</si>
  <si>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</si>
  <si>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</si>
  <si>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</si>
  <si>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</si>
  <si>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</si>
  <si>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</si>
  <si>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</si>
  <si>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</si>
  <si>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個人量(克)</t>
    <phoneticPr fontId="19" type="noConversion"/>
  </si>
  <si>
    <t>煮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</si>
  <si>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</si>
  <si>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</si>
  <si>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</si>
  <si>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</si>
  <si>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</si>
  <si>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</si>
  <si>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</si>
  <si>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</si>
  <si>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</si>
  <si>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</si>
  <si>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</si>
  <si>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</si>
  <si>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</si>
  <si>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</si>
  <si>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</si>
  <si>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</si>
  <si>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</si>
  <si>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</si>
  <si>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</si>
  <si>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</si>
  <si>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</si>
  <si>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</si>
  <si>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</si>
  <si>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</si>
  <si>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熱量:</t>
    <phoneticPr fontId="19" type="noConversion"/>
  </si>
  <si>
    <t>水果/乳品</t>
    <phoneticPr fontId="19" type="noConversion"/>
  </si>
  <si>
    <t>川燙</t>
    <phoneticPr fontId="19" type="noConversion"/>
  </si>
  <si>
    <t>月</t>
    <phoneticPr fontId="19" type="noConversion"/>
  </si>
  <si>
    <t>水果/乳品/饅頭</t>
    <phoneticPr fontId="19" type="noConversion"/>
  </si>
  <si>
    <t>水果/乳品/饅頭</t>
    <phoneticPr fontId="19" type="noConversion"/>
  </si>
  <si>
    <t>個人量(克)</t>
    <phoneticPr fontId="19" type="noConversion"/>
  </si>
  <si>
    <t>主食類</t>
  </si>
  <si>
    <t>豆魚肉蛋類</t>
  </si>
  <si>
    <t>蔬菜類</t>
  </si>
  <si>
    <t>油脂類</t>
  </si>
  <si>
    <t>水果類</t>
  </si>
  <si>
    <t>奶類</t>
  </si>
  <si>
    <t>衛管人員：王紘彣</t>
    <phoneticPr fontId="19" type="noConversion"/>
  </si>
  <si>
    <t>煮</t>
    <phoneticPr fontId="19" type="noConversion"/>
  </si>
  <si>
    <t>川燙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</si>
  <si>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</si>
  <si>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</si>
  <si>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</si>
  <si>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</si>
  <si>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</si>
  <si>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</si>
  <si>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星期五</t>
    <phoneticPr fontId="19" type="noConversion"/>
  </si>
  <si>
    <t>日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</si>
  <si>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</si>
  <si>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</si>
  <si>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</si>
  <si>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</si>
  <si>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</si>
  <si>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</si>
  <si>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</si>
  <si>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</si>
  <si>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 xml:space="preserve"> </t>
    <phoneticPr fontId="19" type="noConversion"/>
  </si>
  <si>
    <t>星期五</t>
    <phoneticPr fontId="19" type="noConversion"/>
  </si>
  <si>
    <t>星期一</t>
    <phoneticPr fontId="19" type="noConversion"/>
  </si>
  <si>
    <t>蛋白質：</t>
    <phoneticPr fontId="19" type="noConversion"/>
  </si>
  <si>
    <t>營養師:楊婷珮</t>
    <phoneticPr fontId="19" type="noConversion"/>
  </si>
  <si>
    <t>醣類：</t>
    <phoneticPr fontId="19" type="noConversion"/>
  </si>
  <si>
    <t>星期四</t>
    <phoneticPr fontId="19" type="noConversion"/>
  </si>
  <si>
    <t>蒸</t>
    <phoneticPr fontId="19" type="noConversion"/>
  </si>
  <si>
    <t>煮</t>
    <phoneticPr fontId="19" type="noConversion"/>
  </si>
  <si>
    <t>星期一</t>
    <phoneticPr fontId="19" type="noConversion"/>
  </si>
  <si>
    <t>白米飯</t>
    <phoneticPr fontId="19" type="noConversion"/>
  </si>
  <si>
    <t>地瓜飯</t>
    <phoneticPr fontId="19" type="noConversion"/>
  </si>
  <si>
    <t>白米</t>
    <phoneticPr fontId="19" type="noConversion"/>
  </si>
  <si>
    <t>地瓜</t>
    <phoneticPr fontId="19" type="noConversion"/>
  </si>
  <si>
    <t>五穀米</t>
    <phoneticPr fontId="19" type="noConversion"/>
  </si>
  <si>
    <t>蒸</t>
    <phoneticPr fontId="19" type="noConversion"/>
  </si>
  <si>
    <t>紅蘿蔔</t>
    <phoneticPr fontId="19" type="noConversion"/>
  </si>
  <si>
    <t>糙米</t>
    <phoneticPr fontId="19" type="noConversion"/>
  </si>
  <si>
    <t>燕麥</t>
    <phoneticPr fontId="19" type="noConversion"/>
  </si>
  <si>
    <t>5月29日(三)</t>
    <phoneticPr fontId="19" type="noConversion"/>
  </si>
  <si>
    <t>5月30日(四)</t>
    <phoneticPr fontId="19" type="noConversion"/>
  </si>
  <si>
    <t>5月31日(五)</t>
    <phoneticPr fontId="19" type="noConversion"/>
  </si>
  <si>
    <t>炸大雞腿(炸)</t>
    <phoneticPr fontId="19" type="noConversion"/>
  </si>
  <si>
    <t>青江菜</t>
    <phoneticPr fontId="19" type="noConversion"/>
  </si>
  <si>
    <t>油菜</t>
    <phoneticPr fontId="19" type="noConversion"/>
  </si>
  <si>
    <t>蒲瓜</t>
    <phoneticPr fontId="19" type="noConversion"/>
  </si>
  <si>
    <t>義式香草燉肉</t>
    <phoneticPr fontId="19" type="noConversion"/>
  </si>
  <si>
    <t>甜心唐揚雞丁</t>
    <phoneticPr fontId="19" type="noConversion"/>
  </si>
  <si>
    <t>鮮菇湯</t>
    <phoneticPr fontId="19" type="noConversion"/>
  </si>
  <si>
    <t>紅燒豬肉</t>
    <phoneticPr fontId="19" type="noConversion"/>
  </si>
  <si>
    <t>蘿蔔湯</t>
    <phoneticPr fontId="19" type="noConversion"/>
  </si>
  <si>
    <t>海芽湯</t>
    <phoneticPr fontId="19" type="noConversion"/>
  </si>
  <si>
    <t>紅燒白菜肉丸子</t>
    <phoneticPr fontId="19" type="noConversion"/>
  </si>
  <si>
    <t>高麗菜</t>
    <phoneticPr fontId="19" type="noConversion"/>
  </si>
  <si>
    <t>芹香甜不辣(炸加)</t>
    <phoneticPr fontId="19" type="noConversion"/>
  </si>
  <si>
    <t>煮</t>
    <phoneticPr fontId="19" type="noConversion"/>
  </si>
  <si>
    <t>玉米粒</t>
    <phoneticPr fontId="19" type="noConversion"/>
  </si>
  <si>
    <t>炸</t>
    <phoneticPr fontId="19" type="noConversion"/>
  </si>
  <si>
    <t>烤</t>
    <phoneticPr fontId="19" type="noConversion"/>
  </si>
  <si>
    <t>加</t>
    <phoneticPr fontId="19" type="noConversion"/>
  </si>
  <si>
    <t>滷</t>
    <phoneticPr fontId="19" type="noConversion"/>
  </si>
  <si>
    <t>雞蛋</t>
    <phoneticPr fontId="19" type="noConversion"/>
  </si>
  <si>
    <t>洋蔥</t>
    <phoneticPr fontId="19" type="noConversion"/>
  </si>
  <si>
    <t>洋芋</t>
    <phoneticPr fontId="19" type="noConversion"/>
  </si>
  <si>
    <t>適量</t>
    <phoneticPr fontId="19" type="noConversion"/>
  </si>
  <si>
    <t>大白菜</t>
    <phoneticPr fontId="19" type="noConversion"/>
  </si>
  <si>
    <t>金針菇</t>
    <phoneticPr fontId="19" type="noConversion"/>
  </si>
  <si>
    <t>味噌</t>
    <phoneticPr fontId="19" type="noConversion"/>
  </si>
  <si>
    <t>豆</t>
    <phoneticPr fontId="19" type="noConversion"/>
  </si>
  <si>
    <t>醃</t>
    <phoneticPr fontId="19" type="noConversion"/>
  </si>
  <si>
    <t>炒</t>
    <phoneticPr fontId="19" type="noConversion"/>
  </si>
  <si>
    <t>杏鮑菇</t>
    <phoneticPr fontId="19" type="noConversion"/>
  </si>
  <si>
    <t>芝麻</t>
    <phoneticPr fontId="19" type="noConversion"/>
  </si>
  <si>
    <t>白蘿蔔</t>
    <phoneticPr fontId="19" type="noConversion"/>
  </si>
  <si>
    <t>四季豆</t>
    <phoneticPr fontId="19" type="noConversion"/>
  </si>
  <si>
    <t>綠豆</t>
    <phoneticPr fontId="19" type="noConversion"/>
  </si>
  <si>
    <t>薏仁</t>
    <phoneticPr fontId="19" type="noConversion"/>
  </si>
  <si>
    <t>新鮮豬排</t>
    <phoneticPr fontId="19" type="noConversion"/>
  </si>
  <si>
    <t>海苔</t>
    <phoneticPr fontId="19" type="noConversion"/>
  </si>
  <si>
    <t>冬瓜</t>
    <phoneticPr fontId="19" type="noConversion"/>
  </si>
  <si>
    <t>海芽</t>
    <phoneticPr fontId="19" type="noConversion"/>
  </si>
  <si>
    <t>紅豆</t>
    <phoneticPr fontId="19" type="noConversion"/>
  </si>
  <si>
    <t>紫米</t>
    <phoneticPr fontId="19" type="noConversion"/>
  </si>
  <si>
    <t>刺瓜</t>
    <phoneticPr fontId="19" type="noConversion"/>
  </si>
  <si>
    <t>榨菜</t>
    <phoneticPr fontId="19" type="noConversion"/>
  </si>
  <si>
    <t>九層塔</t>
    <phoneticPr fontId="19" type="noConversion"/>
  </si>
  <si>
    <t>BBQ翅小腿</t>
    <phoneticPr fontId="19" type="noConversion"/>
  </si>
  <si>
    <t>滑嫩蒸蛋</t>
    <phoneticPr fontId="19" type="noConversion"/>
  </si>
  <si>
    <t>什錦燴白菜</t>
    <phoneticPr fontId="19" type="noConversion"/>
  </si>
  <si>
    <t>小魚味噌豆腐湯(豆海)</t>
    <phoneticPr fontId="19" type="noConversion"/>
  </si>
  <si>
    <t>港式XO醬花椰菜</t>
    <phoneticPr fontId="19" type="noConversion"/>
  </si>
  <si>
    <t>大陸妹</t>
    <phoneticPr fontId="19" type="noConversion"/>
  </si>
  <si>
    <t>洋蔥豬柳</t>
    <phoneticPr fontId="19" type="noConversion"/>
  </si>
  <si>
    <t>海苔柴魚拌飯(海)</t>
    <phoneticPr fontId="19" type="noConversion"/>
  </si>
  <si>
    <t>夏威夷炒飯</t>
    <phoneticPr fontId="19" type="noConversion"/>
  </si>
  <si>
    <t>煮</t>
    <phoneticPr fontId="19" type="noConversion"/>
  </si>
  <si>
    <t>芹菜</t>
    <phoneticPr fontId="19" type="noConversion"/>
  </si>
  <si>
    <t>貢丸</t>
    <phoneticPr fontId="19" type="noConversion"/>
  </si>
  <si>
    <t>筍乾</t>
    <phoneticPr fontId="19" type="noConversion"/>
  </si>
  <si>
    <t>新鮮豬肉</t>
    <phoneticPr fontId="19" type="noConversion"/>
  </si>
  <si>
    <t>吻魚日式味噌湯(海豆)</t>
    <phoneticPr fontId="19" type="noConversion"/>
  </si>
  <si>
    <t>米血鴨丁(冷)</t>
    <phoneticPr fontId="19" type="noConversion"/>
  </si>
  <si>
    <t>小魚乾炒豆干(海豆)</t>
    <phoneticPr fontId="19" type="noConversion"/>
  </si>
  <si>
    <t>5月1日(三)</t>
    <phoneticPr fontId="19" type="noConversion"/>
  </si>
  <si>
    <t>5月2日(四)</t>
    <phoneticPr fontId="19" type="noConversion"/>
  </si>
  <si>
    <t>5月3日(五)</t>
    <phoneticPr fontId="19" type="noConversion"/>
  </si>
  <si>
    <t>白米飯</t>
    <phoneticPr fontId="19" type="noConversion"/>
  </si>
  <si>
    <t>卡啦雞腿排(炸)</t>
    <phoneticPr fontId="19" type="noConversion"/>
  </si>
  <si>
    <t>起司白醬玉米</t>
    <phoneticPr fontId="19" type="noConversion"/>
  </si>
  <si>
    <t>布丁蒸蛋</t>
    <phoneticPr fontId="19" type="noConversion"/>
  </si>
  <si>
    <t>細香嫩豆腐(豆)</t>
    <phoneticPr fontId="19" type="noConversion"/>
  </si>
  <si>
    <t>所長烏龍茶香蛋</t>
    <phoneticPr fontId="19" type="noConversion"/>
  </si>
  <si>
    <t>蘿蔓</t>
    <phoneticPr fontId="19" type="noConversion"/>
  </si>
  <si>
    <t>蘿蔔湯</t>
    <phoneticPr fontId="19" type="noConversion"/>
  </si>
  <si>
    <t>熱量:</t>
    <phoneticPr fontId="19" type="noConversion"/>
  </si>
  <si>
    <t>醣類：</t>
    <phoneticPr fontId="19" type="noConversion"/>
  </si>
  <si>
    <t>醣類：</t>
    <phoneticPr fontId="19" type="noConversion"/>
  </si>
  <si>
    <t>5月6日(一)</t>
    <phoneticPr fontId="19" type="noConversion"/>
  </si>
  <si>
    <t>5月7日(二)</t>
    <phoneticPr fontId="19" type="noConversion"/>
  </si>
  <si>
    <t>5月8日(三)</t>
    <phoneticPr fontId="19" type="noConversion"/>
  </si>
  <si>
    <t>5月9日(四)</t>
    <phoneticPr fontId="19" type="noConversion"/>
  </si>
  <si>
    <t>5月10日(五)</t>
    <phoneticPr fontId="19" type="noConversion"/>
  </si>
  <si>
    <t xml:space="preserve"> </t>
    <phoneticPr fontId="19" type="noConversion"/>
  </si>
  <si>
    <t>五穀飯</t>
    <phoneticPr fontId="19" type="noConversion"/>
  </si>
  <si>
    <t>地瓜飯</t>
    <phoneticPr fontId="19" type="noConversion"/>
  </si>
  <si>
    <t>番茄蛋炒飯</t>
    <phoneticPr fontId="19" type="noConversion"/>
  </si>
  <si>
    <t>芝麻蜜汁雞丁</t>
    <phoneticPr fontId="19" type="noConversion"/>
  </si>
  <si>
    <t>東京春日部燒肉</t>
    <phoneticPr fontId="19" type="noConversion"/>
  </si>
  <si>
    <t>黃金豬排(炸)</t>
    <phoneticPr fontId="19" type="noConversion"/>
  </si>
  <si>
    <t>BBQ烤雞排</t>
    <phoneticPr fontId="19" type="noConversion"/>
  </si>
  <si>
    <t>和風棒腿</t>
    <phoneticPr fontId="19" type="noConversion"/>
  </si>
  <si>
    <t>古早味滷味(冷豆)</t>
    <phoneticPr fontId="19" type="noConversion"/>
  </si>
  <si>
    <t>蔥香嫩豆腐(豆)</t>
    <phoneticPr fontId="19" type="noConversion"/>
  </si>
  <si>
    <t>大白菜雲吞(加)</t>
    <phoneticPr fontId="19" type="noConversion"/>
  </si>
  <si>
    <t>海苔日式大阪燒</t>
    <phoneticPr fontId="19" type="noConversion"/>
  </si>
  <si>
    <t>蔥花捲(冷)</t>
    <phoneticPr fontId="19" type="noConversion"/>
  </si>
  <si>
    <t>乳酪起司炒蛋</t>
    <phoneticPr fontId="19" type="noConversion"/>
  </si>
  <si>
    <t>四季烤地瓜條</t>
    <phoneticPr fontId="19" type="noConversion"/>
  </si>
  <si>
    <t>花生米血(冷)</t>
    <phoneticPr fontId="19" type="noConversion"/>
  </si>
  <si>
    <t>咖哩肉丁</t>
    <phoneticPr fontId="19" type="noConversion"/>
  </si>
  <si>
    <t>椰菜炸洋蔥圈(加炸)</t>
    <phoneticPr fontId="19" type="noConversion"/>
  </si>
  <si>
    <t>青江菜</t>
    <phoneticPr fontId="19" type="noConversion"/>
  </si>
  <si>
    <t>高麗菜</t>
    <phoneticPr fontId="19" type="noConversion"/>
  </si>
  <si>
    <t>油菜</t>
    <phoneticPr fontId="19" type="noConversion"/>
  </si>
  <si>
    <t>小白菜</t>
    <phoneticPr fontId="19" type="noConversion"/>
  </si>
  <si>
    <t>大陸妹</t>
    <phoneticPr fontId="19" type="noConversion"/>
  </si>
  <si>
    <t>蔬菜冬粉湯</t>
    <phoneticPr fontId="19" type="noConversion"/>
  </si>
  <si>
    <t>綠豆薏仁湯</t>
    <phoneticPr fontId="19" type="noConversion"/>
  </si>
  <si>
    <t>大黃瓜湯</t>
    <phoneticPr fontId="19" type="noConversion"/>
  </si>
  <si>
    <t>冬瓜湯</t>
    <phoneticPr fontId="19" type="noConversion"/>
  </si>
  <si>
    <t>菜頭湯</t>
    <phoneticPr fontId="19" type="noConversion"/>
  </si>
  <si>
    <t>書次</t>
    <phoneticPr fontId="19" type="noConversion"/>
  </si>
  <si>
    <t>5月13日(一)</t>
    <phoneticPr fontId="19" type="noConversion"/>
  </si>
  <si>
    <t>5月14日(二)</t>
    <phoneticPr fontId="19" type="noConversion"/>
  </si>
  <si>
    <t>5月15日(三)</t>
    <phoneticPr fontId="19" type="noConversion"/>
  </si>
  <si>
    <t>5月16日(四)</t>
    <phoneticPr fontId="19" type="noConversion"/>
  </si>
  <si>
    <t>5月17日(五)</t>
    <phoneticPr fontId="19" type="noConversion"/>
  </si>
  <si>
    <t>糙米飯</t>
    <phoneticPr fontId="19" type="noConversion"/>
  </si>
  <si>
    <t>肉燥飯</t>
    <phoneticPr fontId="19" type="noConversion"/>
  </si>
  <si>
    <t>糖汁排骨</t>
    <phoneticPr fontId="19" type="noConversion"/>
  </si>
  <si>
    <t>燒烤香雞排</t>
    <phoneticPr fontId="19" type="noConversion"/>
  </si>
  <si>
    <t>鹽酥雞(炸)</t>
    <phoneticPr fontId="19" type="noConversion"/>
  </si>
  <si>
    <t>元氣大豬排</t>
    <phoneticPr fontId="19" type="noConversion"/>
  </si>
  <si>
    <t>板烤雞排</t>
    <phoneticPr fontId="19" type="noConversion"/>
  </si>
  <si>
    <t>日式壽喜燒(豆)</t>
    <phoneticPr fontId="19" type="noConversion"/>
  </si>
  <si>
    <t>番茄炒蛋</t>
    <phoneticPr fontId="19" type="noConversion"/>
  </si>
  <si>
    <t>芹香拌貢丸(加)</t>
    <phoneticPr fontId="19" type="noConversion"/>
  </si>
  <si>
    <t>什錦燴刺瓜</t>
    <phoneticPr fontId="19" type="noConversion"/>
  </si>
  <si>
    <t>炸四季杏鮑菇(炸)</t>
    <phoneticPr fontId="19" type="noConversion"/>
  </si>
  <si>
    <t>起司甜玉米</t>
    <phoneticPr fontId="19" type="noConversion"/>
  </si>
  <si>
    <t>小黃瓜豆腐(豆)</t>
    <phoneticPr fontId="19" type="noConversion"/>
  </si>
  <si>
    <t>筍乾扣肉(醃)</t>
    <phoneticPr fontId="19" type="noConversion"/>
  </si>
  <si>
    <t>高麗菜炒冬粉</t>
    <phoneticPr fontId="19" type="noConversion"/>
  </si>
  <si>
    <t>港點燒賣(加)</t>
    <phoneticPr fontId="19" type="noConversion"/>
  </si>
  <si>
    <t>蒲瓜</t>
    <phoneticPr fontId="19" type="noConversion"/>
  </si>
  <si>
    <t>蚵白菜</t>
    <phoneticPr fontId="19" type="noConversion"/>
  </si>
  <si>
    <t>芥藍菜</t>
    <phoneticPr fontId="19" type="noConversion"/>
  </si>
  <si>
    <t>大滷湯(豆芡)</t>
    <phoneticPr fontId="19" type="noConversion"/>
  </si>
  <si>
    <t>玉米蛋花湯</t>
    <phoneticPr fontId="19" type="noConversion"/>
  </si>
  <si>
    <t>吻魚味噌湯(海豆)</t>
    <phoneticPr fontId="19" type="noConversion"/>
  </si>
  <si>
    <t>鮮筍湯</t>
    <phoneticPr fontId="19" type="noConversion"/>
  </si>
  <si>
    <t>22.5g</t>
    <phoneticPr fontId="19" type="noConversion"/>
  </si>
  <si>
    <t>26.8g</t>
    <phoneticPr fontId="19" type="noConversion"/>
  </si>
  <si>
    <t>5月20日(一)</t>
    <phoneticPr fontId="19" type="noConversion"/>
  </si>
  <si>
    <t>5月21日(二)</t>
    <phoneticPr fontId="19" type="noConversion"/>
  </si>
  <si>
    <t>5月22日(三)</t>
    <phoneticPr fontId="19" type="noConversion"/>
  </si>
  <si>
    <t>5月23日(四)</t>
    <phoneticPr fontId="19" type="noConversion"/>
  </si>
  <si>
    <t>5月24日(五)</t>
    <phoneticPr fontId="19" type="noConversion"/>
  </si>
  <si>
    <t>茄汁黃金蛋炒飯</t>
    <phoneticPr fontId="19" type="noConversion"/>
  </si>
  <si>
    <t>沙茶肉片</t>
    <phoneticPr fontId="19" type="noConversion"/>
  </si>
  <si>
    <t>芝麻雞腿</t>
    <phoneticPr fontId="19" type="noConversion"/>
  </si>
  <si>
    <t>夜市香雞排(炸)</t>
    <phoneticPr fontId="19" type="noConversion"/>
  </si>
  <si>
    <t>懷舊豬排</t>
    <phoneticPr fontId="19" type="noConversion"/>
  </si>
  <si>
    <t>檸檬啵棒腿</t>
    <phoneticPr fontId="19" type="noConversion"/>
  </si>
  <si>
    <t>麥克大雞堡肉(加)</t>
    <phoneticPr fontId="19" type="noConversion"/>
  </si>
  <si>
    <t>白菜什錦</t>
    <phoneticPr fontId="19" type="noConversion"/>
  </si>
  <si>
    <t>四季鴿蛋米血(冷)</t>
    <phoneticPr fontId="19" type="noConversion"/>
  </si>
  <si>
    <t>鐵板豆腐(豆)</t>
    <phoneticPr fontId="19" type="noConversion"/>
  </si>
  <si>
    <t>玉米關東煮</t>
    <phoneticPr fontId="19" type="noConversion"/>
  </si>
  <si>
    <t>紅卜蔥香炒蛋</t>
    <phoneticPr fontId="19" type="noConversion"/>
  </si>
  <si>
    <t>蒜香海帶根</t>
    <phoneticPr fontId="19" type="noConversion"/>
  </si>
  <si>
    <t>竹筍炒肉絲</t>
    <phoneticPr fontId="19" type="noConversion"/>
  </si>
  <si>
    <t>咖哩雞</t>
    <phoneticPr fontId="19" type="noConversion"/>
  </si>
  <si>
    <t>山藥地瓜球雙拼(加)</t>
    <phoneticPr fontId="19" type="noConversion"/>
  </si>
  <si>
    <t>小魚紫菜蛋花湯(海)</t>
    <phoneticPr fontId="19" type="noConversion"/>
  </si>
  <si>
    <t>紅豆紫米湯</t>
    <phoneticPr fontId="19" type="noConversion"/>
  </si>
  <si>
    <t>刺瓜湯</t>
    <phoneticPr fontId="19" type="noConversion"/>
  </si>
  <si>
    <t>白玉湯</t>
    <phoneticPr fontId="19" type="noConversion"/>
  </si>
  <si>
    <t>榨菜肉絲湯(醃)</t>
    <phoneticPr fontId="19" type="noConversion"/>
  </si>
  <si>
    <t>脂肪：</t>
    <phoneticPr fontId="19" type="noConversion"/>
  </si>
  <si>
    <t>5月27日(一)</t>
    <phoneticPr fontId="19" type="noConversion"/>
  </si>
  <si>
    <t>5月28日(二)</t>
    <phoneticPr fontId="19" type="noConversion"/>
  </si>
  <si>
    <t>燕麥飯</t>
    <phoneticPr fontId="19" type="noConversion"/>
  </si>
  <si>
    <t>火車大豬排</t>
    <phoneticPr fontId="19" type="noConversion"/>
  </si>
  <si>
    <t>蜜香雞排</t>
    <phoneticPr fontId="19" type="noConversion"/>
  </si>
  <si>
    <t>炒年糕(冷)</t>
    <phoneticPr fontId="19" type="noConversion"/>
  </si>
  <si>
    <t>泰式打拋豬</t>
    <phoneticPr fontId="19" type="noConversion"/>
  </si>
  <si>
    <t>嫩汁豆腐(豆)</t>
    <phoneticPr fontId="19" type="noConversion"/>
  </si>
  <si>
    <t>高麗肉片</t>
    <phoneticPr fontId="19" type="noConversion"/>
  </si>
  <si>
    <t>脂肪：</t>
    <phoneticPr fontId="19" type="noConversion"/>
  </si>
  <si>
    <t>醣類：</t>
    <phoneticPr fontId="19" type="noConversion"/>
  </si>
  <si>
    <t xml:space="preserve">                          靜修國小5月菜單</t>
    <phoneticPr fontId="19" type="noConversion"/>
  </si>
  <si>
    <t>洋蔥</t>
  </si>
  <si>
    <t>海帶芽</t>
  </si>
  <si>
    <t>滷</t>
    <phoneticPr fontId="19" type="noConversion"/>
  </si>
  <si>
    <t>煮</t>
    <phoneticPr fontId="19" type="noConversion"/>
  </si>
  <si>
    <t>海帶結</t>
    <phoneticPr fontId="19" type="noConversion"/>
  </si>
  <si>
    <t>香菇</t>
    <phoneticPr fontId="19" type="noConversion"/>
  </si>
  <si>
    <t>豆皮</t>
    <phoneticPr fontId="19" type="noConversion"/>
  </si>
  <si>
    <t>鳥蛋</t>
    <phoneticPr fontId="19" type="noConversion"/>
  </si>
  <si>
    <t>年糕</t>
    <phoneticPr fontId="19" type="noConversion"/>
  </si>
  <si>
    <t xml:space="preserve">紅蘿蔔 </t>
    <phoneticPr fontId="19" type="noConversion"/>
  </si>
  <si>
    <t>玉米塊</t>
    <phoneticPr fontId="19" type="noConversion"/>
  </si>
  <si>
    <t>豆腐</t>
    <phoneticPr fontId="19" type="noConversion"/>
  </si>
  <si>
    <t>熱量:</t>
    <phoneticPr fontId="19" type="noConversion"/>
  </si>
  <si>
    <t>醣類：</t>
    <phoneticPr fontId="19" type="noConversion"/>
  </si>
  <si>
    <t>蛋白質：</t>
    <phoneticPr fontId="19" type="noConversion"/>
  </si>
  <si>
    <t>5月4日(一)</t>
    <phoneticPr fontId="19" type="noConversion"/>
  </si>
  <si>
    <t>5月5日(二)</t>
    <phoneticPr fontId="19" type="noConversion"/>
  </si>
  <si>
    <t>5月6日(三)</t>
    <phoneticPr fontId="19" type="noConversion"/>
  </si>
  <si>
    <t>5月7日(四)</t>
    <phoneticPr fontId="19" type="noConversion"/>
  </si>
  <si>
    <t>5月8日(五)</t>
    <phoneticPr fontId="19" type="noConversion"/>
  </si>
  <si>
    <t>白米飯</t>
    <phoneticPr fontId="19" type="noConversion"/>
  </si>
  <si>
    <t>古早味滷味(豆)</t>
    <phoneticPr fontId="19" type="noConversion"/>
  </si>
  <si>
    <t>黃瓜鮮燴</t>
    <phoneticPr fontId="19" type="noConversion"/>
  </si>
  <si>
    <t>味噌海芽湯</t>
    <phoneticPr fontId="19" type="noConversion"/>
  </si>
  <si>
    <t>蛋花湯</t>
    <phoneticPr fontId="19" type="noConversion"/>
  </si>
  <si>
    <t>書次</t>
    <phoneticPr fontId="19" type="noConversion"/>
  </si>
  <si>
    <t>絲瓜炒蛋</t>
    <phoneticPr fontId="19" type="noConversion"/>
  </si>
  <si>
    <t>起司馬鈴薯</t>
    <phoneticPr fontId="19" type="noConversion"/>
  </si>
  <si>
    <t>鮮菇香筍湯</t>
    <phoneticPr fontId="19" type="noConversion"/>
  </si>
  <si>
    <t>鮮彩什錦湯</t>
    <phoneticPr fontId="19" type="noConversion"/>
  </si>
  <si>
    <t>22.5g</t>
    <phoneticPr fontId="19" type="noConversion"/>
  </si>
  <si>
    <t>26.8g</t>
    <phoneticPr fontId="19" type="noConversion"/>
  </si>
  <si>
    <t>飄香肉燥(醃)</t>
    <phoneticPr fontId="19" type="noConversion"/>
  </si>
  <si>
    <t>脂肪：</t>
    <phoneticPr fontId="19" type="noConversion"/>
  </si>
  <si>
    <t>5月25日(一)</t>
    <phoneticPr fontId="19" type="noConversion"/>
  </si>
  <si>
    <t>5月26日(二)</t>
    <phoneticPr fontId="19" type="noConversion"/>
  </si>
  <si>
    <t>5月27日(三)</t>
    <phoneticPr fontId="19" type="noConversion"/>
  </si>
  <si>
    <t>5月28日(四)</t>
    <phoneticPr fontId="19" type="noConversion"/>
  </si>
  <si>
    <t>5月29日(五)</t>
    <phoneticPr fontId="19" type="noConversion"/>
  </si>
  <si>
    <t>洋蔥豬柳</t>
    <phoneticPr fontId="19" type="noConversion"/>
  </si>
  <si>
    <t>日式關東煮(加)</t>
    <phoneticPr fontId="19" type="noConversion"/>
  </si>
  <si>
    <t>柴魚海芽湯</t>
    <phoneticPr fontId="19" type="noConversion"/>
  </si>
  <si>
    <t>小魚干</t>
    <phoneticPr fontId="19" type="noConversion"/>
  </si>
  <si>
    <t>豆皮菜頭湯(豆)</t>
    <phoneticPr fontId="19" type="noConversion"/>
  </si>
  <si>
    <t>海苔柴魚拌飯</t>
    <phoneticPr fontId="19" type="noConversion"/>
  </si>
  <si>
    <t>紐澳良雞腿排</t>
    <phoneticPr fontId="19" type="noConversion"/>
  </si>
  <si>
    <t>雞肉捲(炸加)</t>
    <phoneticPr fontId="19" type="noConversion"/>
  </si>
  <si>
    <t>芹香甜不辣(加)</t>
    <phoneticPr fontId="19" type="noConversion"/>
  </si>
  <si>
    <t>小魚干炒芥藍菜(海)</t>
    <phoneticPr fontId="19" type="noConversion"/>
  </si>
  <si>
    <t>鮮筍湯</t>
    <phoneticPr fontId="19" type="noConversion"/>
  </si>
  <si>
    <t>5月1日(五)</t>
    <phoneticPr fontId="19" type="noConversion"/>
  </si>
  <si>
    <t>白米飯</t>
    <phoneticPr fontId="19" type="noConversion"/>
  </si>
  <si>
    <t>地瓜飯</t>
    <phoneticPr fontId="19" type="noConversion"/>
  </si>
  <si>
    <t>青江菜</t>
    <phoneticPr fontId="19" type="noConversion"/>
  </si>
  <si>
    <t>油菜</t>
    <phoneticPr fontId="19" type="noConversion"/>
  </si>
  <si>
    <t>小白菜</t>
    <phoneticPr fontId="19" type="noConversion"/>
  </si>
  <si>
    <t>大陸妹</t>
    <phoneticPr fontId="19" type="noConversion"/>
  </si>
  <si>
    <t>蔥花捲(冷)</t>
    <phoneticPr fontId="19" type="noConversion"/>
  </si>
  <si>
    <t>白米飯</t>
    <phoneticPr fontId="19" type="noConversion"/>
  </si>
  <si>
    <t>五穀飯</t>
    <phoneticPr fontId="19" type="noConversion"/>
  </si>
  <si>
    <t>地瓜飯</t>
    <phoneticPr fontId="19" type="noConversion"/>
  </si>
  <si>
    <t>鹹豬肉炒飯</t>
    <phoneticPr fontId="19" type="noConversion"/>
  </si>
  <si>
    <t>芝麻蜜汁雞丁</t>
    <phoneticPr fontId="19" type="noConversion"/>
  </si>
  <si>
    <t>京醬燒肉</t>
    <phoneticPr fontId="19" type="noConversion"/>
  </si>
  <si>
    <t>黃金豬排(炸)</t>
    <phoneticPr fontId="19" type="noConversion"/>
  </si>
  <si>
    <t>BBQ烤雞排</t>
    <phoneticPr fontId="19" type="noConversion"/>
  </si>
  <si>
    <t>和風棒腿</t>
    <phoneticPr fontId="19" type="noConversion"/>
  </si>
  <si>
    <t>古早味滷味(豆)</t>
    <phoneticPr fontId="19" type="noConversion"/>
  </si>
  <si>
    <t>黃瓜鮮燴</t>
    <phoneticPr fontId="19" type="noConversion"/>
  </si>
  <si>
    <t>大白菜肉片</t>
    <phoneticPr fontId="19" type="noConversion"/>
  </si>
  <si>
    <t>海苔日式大阪燒</t>
    <phoneticPr fontId="19" type="noConversion"/>
  </si>
  <si>
    <t>蔥花捲(冷)</t>
    <phoneticPr fontId="19" type="noConversion"/>
  </si>
  <si>
    <t>乳酪起司炒蛋</t>
    <phoneticPr fontId="19" type="noConversion"/>
  </si>
  <si>
    <t>四季烤地瓜條</t>
    <phoneticPr fontId="19" type="noConversion"/>
  </si>
  <si>
    <t>花生米血(冷)</t>
    <phoneticPr fontId="19" type="noConversion"/>
  </si>
  <si>
    <t>咖哩肉丁</t>
    <phoneticPr fontId="19" type="noConversion"/>
  </si>
  <si>
    <t>椰菜炸洋蔥圈(加炸)</t>
    <phoneticPr fontId="19" type="noConversion"/>
  </si>
  <si>
    <t>青江菜</t>
    <phoneticPr fontId="19" type="noConversion"/>
  </si>
  <si>
    <t>蝦米高麗菜(海)</t>
    <phoneticPr fontId="19" type="noConversion"/>
  </si>
  <si>
    <t>油菜</t>
    <phoneticPr fontId="19" type="noConversion"/>
  </si>
  <si>
    <t>小白菜</t>
    <phoneticPr fontId="19" type="noConversion"/>
  </si>
  <si>
    <t>大陸妹</t>
    <phoneticPr fontId="19" type="noConversion"/>
  </si>
  <si>
    <t>味噌海芽湯</t>
    <phoneticPr fontId="19" type="noConversion"/>
  </si>
  <si>
    <t>綠豆薏仁湯</t>
    <phoneticPr fontId="19" type="noConversion"/>
  </si>
  <si>
    <t>蛋花湯</t>
    <phoneticPr fontId="19" type="noConversion"/>
  </si>
  <si>
    <t>冬瓜湯</t>
    <phoneticPr fontId="19" type="noConversion"/>
  </si>
  <si>
    <t>冬菜菜頭湯(醃)</t>
    <phoneticPr fontId="19" type="noConversion"/>
  </si>
  <si>
    <t>糙米飯</t>
    <phoneticPr fontId="19" type="noConversion"/>
  </si>
  <si>
    <t>肉燥飯</t>
    <phoneticPr fontId="19" type="noConversion"/>
  </si>
  <si>
    <t>糖汁排骨</t>
    <phoneticPr fontId="19" type="noConversion"/>
  </si>
  <si>
    <t>燒烤香雞排</t>
    <phoneticPr fontId="19" type="noConversion"/>
  </si>
  <si>
    <t>鹽酥雞(炸)</t>
    <phoneticPr fontId="19" type="noConversion"/>
  </si>
  <si>
    <t>醬燒豬排</t>
    <phoneticPr fontId="19" type="noConversion"/>
  </si>
  <si>
    <t>板烤雞排</t>
    <phoneticPr fontId="19" type="noConversion"/>
  </si>
  <si>
    <t>什錦燴白菜(豆)</t>
    <phoneticPr fontId="19" type="noConversion"/>
  </si>
  <si>
    <t>絲瓜炒蛋</t>
    <phoneticPr fontId="19" type="noConversion"/>
  </si>
  <si>
    <t>芹香拌貢丸(加)</t>
    <phoneticPr fontId="19" type="noConversion"/>
  </si>
  <si>
    <t>布丁蒸蛋</t>
    <phoneticPr fontId="19" type="noConversion"/>
  </si>
  <si>
    <t>炸四季杏鮑菇(炸)</t>
    <phoneticPr fontId="19" type="noConversion"/>
  </si>
  <si>
    <t>起司馬鈴薯</t>
    <phoneticPr fontId="19" type="noConversion"/>
  </si>
  <si>
    <t>小黃瓜豆腐(豆)</t>
    <phoneticPr fontId="19" type="noConversion"/>
  </si>
  <si>
    <t>筍乾扣肉(醃)</t>
    <phoneticPr fontId="19" type="noConversion"/>
  </si>
  <si>
    <t>佛跳牆</t>
    <phoneticPr fontId="19" type="noConversion"/>
  </si>
  <si>
    <t>QQ滷蛋</t>
    <phoneticPr fontId="19" type="noConversion"/>
  </si>
  <si>
    <t>高麗菜</t>
    <phoneticPr fontId="19" type="noConversion"/>
  </si>
  <si>
    <t>芥藍菜</t>
    <phoneticPr fontId="19" type="noConversion"/>
  </si>
  <si>
    <t>蚵白菜</t>
    <phoneticPr fontId="19" type="noConversion"/>
  </si>
  <si>
    <t>鮮菇香筍湯</t>
    <phoneticPr fontId="19" type="noConversion"/>
  </si>
  <si>
    <t>玉米蛋花湯</t>
    <phoneticPr fontId="19" type="noConversion"/>
  </si>
  <si>
    <t>豆皮菜頭湯(豆)</t>
    <phoneticPr fontId="19" type="noConversion"/>
  </si>
  <si>
    <t>吻魚味噌湯(海豆)</t>
    <phoneticPr fontId="19" type="noConversion"/>
  </si>
  <si>
    <t>鮮彩什錦湯</t>
    <phoneticPr fontId="19" type="noConversion"/>
  </si>
  <si>
    <t>茄汁蛋蓋飯</t>
    <phoneticPr fontId="19" type="noConversion"/>
  </si>
  <si>
    <t>義式香草燉肉</t>
    <phoneticPr fontId="19" type="noConversion"/>
  </si>
  <si>
    <t>芝麻雞腿</t>
    <phoneticPr fontId="19" type="noConversion"/>
  </si>
  <si>
    <t>夜市香雞排(炸)</t>
    <phoneticPr fontId="19" type="noConversion"/>
  </si>
  <si>
    <t>元氣大豬排</t>
    <phoneticPr fontId="19" type="noConversion"/>
  </si>
  <si>
    <t>卡啦雞腿排(炸)</t>
    <phoneticPr fontId="19" type="noConversion"/>
  </si>
  <si>
    <t>麥克大雞堡肉(加)</t>
    <phoneticPr fontId="19" type="noConversion"/>
  </si>
  <si>
    <t>飄香肉燥(醃)</t>
    <phoneticPr fontId="19" type="noConversion"/>
  </si>
  <si>
    <t>四季鴿蛋米血(冷)</t>
    <phoneticPr fontId="19" type="noConversion"/>
  </si>
  <si>
    <t>鐵板豆腐(豆)</t>
    <phoneticPr fontId="19" type="noConversion"/>
  </si>
  <si>
    <t>日式關東煮(加)</t>
    <phoneticPr fontId="19" type="noConversion"/>
  </si>
  <si>
    <t xml:space="preserve"> 聰明小魚蛋(海)</t>
    <phoneticPr fontId="19" type="noConversion"/>
  </si>
  <si>
    <t>炒年糕(冷)</t>
    <phoneticPr fontId="19" type="noConversion"/>
  </si>
  <si>
    <t>竹筍炒肉絲</t>
    <phoneticPr fontId="19" type="noConversion"/>
  </si>
  <si>
    <t>黃金咖哩</t>
    <phoneticPr fontId="19" type="noConversion"/>
  </si>
  <si>
    <t>QQ地瓜球(加)</t>
    <phoneticPr fontId="19" type="noConversion"/>
  </si>
  <si>
    <t>蘿蔓</t>
    <phoneticPr fontId="19" type="noConversion"/>
  </si>
  <si>
    <t>高麗菜</t>
    <phoneticPr fontId="19" type="noConversion"/>
  </si>
  <si>
    <t>柴魚海芽湯</t>
    <phoneticPr fontId="19" type="noConversion"/>
  </si>
  <si>
    <t>紅豆紫米湯</t>
    <phoneticPr fontId="19" type="noConversion"/>
  </si>
  <si>
    <t>刺瓜湯</t>
    <phoneticPr fontId="19" type="noConversion"/>
  </si>
  <si>
    <t>白玉湯</t>
    <phoneticPr fontId="19" type="noConversion"/>
  </si>
  <si>
    <t>榨菜肉絲湯(醃)</t>
    <phoneticPr fontId="19" type="noConversion"/>
  </si>
  <si>
    <t>燕麥飯</t>
    <phoneticPr fontId="19" type="noConversion"/>
  </si>
  <si>
    <t>夏威夷炒飯</t>
    <phoneticPr fontId="19" type="noConversion"/>
  </si>
  <si>
    <t>火車大豬排</t>
    <phoneticPr fontId="19" type="noConversion"/>
  </si>
  <si>
    <t>蜜香雞排</t>
    <phoneticPr fontId="19" type="noConversion"/>
  </si>
  <si>
    <t>炸大雞腿(炸)</t>
    <phoneticPr fontId="19" type="noConversion"/>
  </si>
  <si>
    <t>冬瓜鴨丁</t>
    <phoneticPr fontId="19" type="noConversion"/>
  </si>
  <si>
    <t>蒙古烤肉</t>
    <phoneticPr fontId="19" type="noConversion"/>
  </si>
  <si>
    <t>泰式打拋豬</t>
    <phoneticPr fontId="19" type="noConversion"/>
  </si>
  <si>
    <t>港式XO醬花椰菜</t>
    <phoneticPr fontId="19" type="noConversion"/>
  </si>
  <si>
    <t>紅燒白菜肉丸子</t>
    <phoneticPr fontId="19" type="noConversion"/>
  </si>
  <si>
    <t>嫩汁豆腐(豆)</t>
    <phoneticPr fontId="19" type="noConversion"/>
  </si>
  <si>
    <t>高麗河粉</t>
    <phoneticPr fontId="19" type="noConversion"/>
  </si>
  <si>
    <t>滑嫩蒸蛋</t>
    <phoneticPr fontId="19" type="noConversion"/>
  </si>
  <si>
    <t>洋蔥雞肉丸(加)</t>
    <phoneticPr fontId="19" type="noConversion"/>
  </si>
  <si>
    <t>蒲瓜</t>
    <phoneticPr fontId="19" type="noConversion"/>
  </si>
  <si>
    <t>大黃瓜湯</t>
    <phoneticPr fontId="19" type="noConversion"/>
  </si>
  <si>
    <t>蔬菜湯(豆)</t>
    <phoneticPr fontId="19" type="noConversion"/>
  </si>
  <si>
    <t>日式味噌湯(海豆)</t>
    <phoneticPr fontId="19" type="noConversion"/>
  </si>
  <si>
    <t>海芽湯</t>
    <phoneticPr fontId="19" type="noConversion"/>
  </si>
  <si>
    <t>5月18日(一)</t>
    <phoneticPr fontId="19" type="noConversion"/>
  </si>
  <si>
    <t>5月19日(二)</t>
    <phoneticPr fontId="19" type="noConversion"/>
  </si>
  <si>
    <t>5月20日(三)</t>
    <phoneticPr fontId="19" type="noConversion"/>
  </si>
  <si>
    <t>5月21日(四)</t>
    <phoneticPr fontId="19" type="noConversion"/>
  </si>
  <si>
    <t>5月22日(五)</t>
    <phoneticPr fontId="19" type="noConversion"/>
  </si>
  <si>
    <t>5月11日(一)</t>
    <phoneticPr fontId="19" type="noConversion"/>
  </si>
  <si>
    <t>5月12日(二)</t>
    <phoneticPr fontId="19" type="noConversion"/>
  </si>
  <si>
    <t>5月13日(三)</t>
    <phoneticPr fontId="19" type="noConversion"/>
  </si>
  <si>
    <t>5月14日(四)</t>
    <phoneticPr fontId="19" type="noConversion"/>
  </si>
  <si>
    <t>5月15日(五)</t>
    <phoneticPr fontId="19" type="noConversion"/>
  </si>
  <si>
    <t>營養師:林菁薇</t>
    <phoneticPr fontId="19" type="noConversion"/>
  </si>
  <si>
    <t>營養師:高沛綺</t>
    <phoneticPr fontId="19" type="noConversion"/>
  </si>
  <si>
    <t>5月3日(一)</t>
    <phoneticPr fontId="19" type="noConversion"/>
  </si>
  <si>
    <t>5月4日(二)</t>
    <phoneticPr fontId="19" type="noConversion"/>
  </si>
  <si>
    <t>5月6日(四)</t>
    <phoneticPr fontId="19" type="noConversion"/>
  </si>
  <si>
    <t>5月7日(五)</t>
    <phoneticPr fontId="19" type="noConversion"/>
  </si>
  <si>
    <t>5月10日(一)</t>
    <phoneticPr fontId="19" type="noConversion"/>
  </si>
  <si>
    <t>5月11日(二)</t>
    <phoneticPr fontId="19" type="noConversion"/>
  </si>
  <si>
    <t>5月12日(三)</t>
    <phoneticPr fontId="19" type="noConversion"/>
  </si>
  <si>
    <t>5月13日(四)</t>
    <phoneticPr fontId="19" type="noConversion"/>
  </si>
  <si>
    <t>5月14日(五)</t>
    <phoneticPr fontId="19" type="noConversion"/>
  </si>
  <si>
    <t>5月17日(一)</t>
    <phoneticPr fontId="19" type="noConversion"/>
  </si>
  <si>
    <t>5月18日(二)</t>
    <phoneticPr fontId="19" type="noConversion"/>
  </si>
  <si>
    <t>5月19日(三)</t>
    <phoneticPr fontId="19" type="noConversion"/>
  </si>
  <si>
    <t>5月20日(四)</t>
    <phoneticPr fontId="19" type="noConversion"/>
  </si>
  <si>
    <t>5月21日(五)</t>
    <phoneticPr fontId="19" type="noConversion"/>
  </si>
  <si>
    <t>5月24日(一)</t>
    <phoneticPr fontId="19" type="noConversion"/>
  </si>
  <si>
    <t>5月25日(二)</t>
    <phoneticPr fontId="19" type="noConversion"/>
  </si>
  <si>
    <t>5月26日(三)</t>
    <phoneticPr fontId="19" type="noConversion"/>
  </si>
  <si>
    <t>5月27日(四)</t>
    <phoneticPr fontId="19" type="noConversion"/>
  </si>
  <si>
    <t>5月28日(五)</t>
    <phoneticPr fontId="19" type="noConversion"/>
  </si>
  <si>
    <t>5月31日(一)</t>
    <phoneticPr fontId="19" type="noConversion"/>
  </si>
  <si>
    <t>蒲瓜鮮燴</t>
    <phoneticPr fontId="19" type="noConversion"/>
  </si>
  <si>
    <t>豬肉</t>
    <phoneticPr fontId="19" type="noConversion"/>
  </si>
  <si>
    <t>乾木耳</t>
    <phoneticPr fontId="19" type="noConversion"/>
  </si>
  <si>
    <t>粉絲湯</t>
    <phoneticPr fontId="19" type="noConversion"/>
  </si>
  <si>
    <t>冬粉</t>
    <phoneticPr fontId="19" type="noConversion"/>
  </si>
  <si>
    <t>紅蘿蔔</t>
    <phoneticPr fontId="19" type="noConversion"/>
  </si>
  <si>
    <t>煮</t>
    <phoneticPr fontId="19" type="noConversion"/>
  </si>
  <si>
    <t>雞肉</t>
    <phoneticPr fontId="19" type="noConversion"/>
  </si>
  <si>
    <t>滷</t>
    <phoneticPr fontId="19" type="noConversion"/>
  </si>
  <si>
    <t>豆干</t>
    <phoneticPr fontId="19" type="noConversion"/>
  </si>
  <si>
    <t>炒</t>
    <phoneticPr fontId="19" type="noConversion"/>
  </si>
  <si>
    <t>起司</t>
    <phoneticPr fontId="19" type="noConversion"/>
  </si>
  <si>
    <t>川燙</t>
    <phoneticPr fontId="19" type="noConversion"/>
  </si>
  <si>
    <t>豬肉</t>
    <phoneticPr fontId="19" type="noConversion"/>
  </si>
  <si>
    <t>烤</t>
    <phoneticPr fontId="19" type="noConversion"/>
  </si>
  <si>
    <t>地瓜條</t>
    <phoneticPr fontId="19" type="noConversion"/>
  </si>
  <si>
    <t>炸</t>
    <phoneticPr fontId="19" type="noConversion"/>
  </si>
  <si>
    <t>蒸</t>
    <phoneticPr fontId="19" type="noConversion"/>
  </si>
  <si>
    <t>鮮筍</t>
    <phoneticPr fontId="19" type="noConversion"/>
  </si>
  <si>
    <t>雞排</t>
    <phoneticPr fontId="19" type="noConversion"/>
  </si>
  <si>
    <t>醃</t>
    <phoneticPr fontId="19" type="noConversion"/>
  </si>
  <si>
    <t>雞蛋</t>
    <phoneticPr fontId="19" type="noConversion"/>
  </si>
  <si>
    <t>適量</t>
    <phoneticPr fontId="19" type="noConversion"/>
  </si>
  <si>
    <t>雞腿</t>
    <phoneticPr fontId="19" type="noConversion"/>
  </si>
  <si>
    <t>白蘿蔔</t>
  </si>
  <si>
    <t>白蘿蔔</t>
    <phoneticPr fontId="19" type="noConversion"/>
  </si>
  <si>
    <t>紅燒豆腐(豆)</t>
    <phoneticPr fontId="19" type="noConversion"/>
  </si>
  <si>
    <t>三色丁</t>
    <phoneticPr fontId="19" type="noConversion"/>
  </si>
  <si>
    <t>豬排</t>
    <phoneticPr fontId="19" type="noConversion"/>
  </si>
  <si>
    <t>柴魚</t>
    <phoneticPr fontId="19" type="noConversion"/>
  </si>
  <si>
    <t>小魚味噌湯(豆)</t>
    <phoneticPr fontId="19" type="noConversion"/>
  </si>
  <si>
    <t>洋蔥</t>
    <phoneticPr fontId="19" type="noConversion"/>
  </si>
  <si>
    <t>乾木耳</t>
    <phoneticPr fontId="19" type="noConversion"/>
  </si>
  <si>
    <t xml:space="preserve"> 聰明鮪魚蛋(海)</t>
    <phoneticPr fontId="19" type="noConversion"/>
  </si>
  <si>
    <t>鮪魚罐頭</t>
    <phoneticPr fontId="19" type="noConversion"/>
  </si>
  <si>
    <t>卡啦雞腿排</t>
    <phoneticPr fontId="19" type="noConversion"/>
  </si>
  <si>
    <t>南洋咖哩雞</t>
    <phoneticPr fontId="19" type="noConversion"/>
  </si>
  <si>
    <t>小黃瓜</t>
    <phoneticPr fontId="19" type="noConversion"/>
  </si>
  <si>
    <t>三杯滷鴨</t>
    <phoneticPr fontId="19" type="noConversion"/>
  </si>
  <si>
    <t>鴨肉</t>
    <phoneticPr fontId="19" type="noConversion"/>
  </si>
  <si>
    <t>日式味噌湯(豆)</t>
    <phoneticPr fontId="19" type="noConversion"/>
  </si>
  <si>
    <t>蔬菜湯</t>
    <phoneticPr fontId="19" type="noConversion"/>
  </si>
  <si>
    <t>檸檬雞柳條</t>
    <phoneticPr fontId="19" type="noConversion"/>
  </si>
  <si>
    <t>三絲湯</t>
    <phoneticPr fontId="19" type="noConversion"/>
  </si>
  <si>
    <t>巧達濃湯</t>
    <phoneticPr fontId="19" type="noConversion"/>
  </si>
  <si>
    <t>濃湯粉</t>
    <phoneticPr fontId="19" type="noConversion"/>
  </si>
  <si>
    <t>熱炒年糕(冷)</t>
    <phoneticPr fontId="19" type="noConversion"/>
  </si>
  <si>
    <t>海</t>
    <phoneticPr fontId="19" type="noConversion"/>
  </si>
  <si>
    <t>魚肉</t>
    <phoneticPr fontId="19" type="noConversion"/>
  </si>
  <si>
    <t>彩椒</t>
    <phoneticPr fontId="19" type="noConversion"/>
  </si>
  <si>
    <t>魚丁拚雞柳條(海炸加)</t>
    <phoneticPr fontId="19" type="noConversion"/>
  </si>
  <si>
    <t>紫米飯</t>
    <phoneticPr fontId="19" type="noConversion"/>
  </si>
  <si>
    <t>竹筍</t>
    <phoneticPr fontId="19" type="noConversion"/>
  </si>
  <si>
    <t>海茸</t>
    <phoneticPr fontId="19" type="noConversion"/>
  </si>
  <si>
    <t>海苔炒飯</t>
    <phoneticPr fontId="19" type="noConversion"/>
  </si>
  <si>
    <t>日式炊蛋</t>
    <phoneticPr fontId="19" type="noConversion"/>
  </si>
  <si>
    <t>檸檬翅小腿</t>
    <phoneticPr fontId="19" type="noConversion"/>
  </si>
  <si>
    <t>翅小腿</t>
    <phoneticPr fontId="19" type="noConversion"/>
  </si>
  <si>
    <t>椰香咖哩</t>
    <phoneticPr fontId="19" type="noConversion"/>
  </si>
  <si>
    <t>芝麻嫩雞排</t>
    <phoneticPr fontId="19" type="noConversion"/>
  </si>
  <si>
    <t>番茄</t>
    <phoneticPr fontId="19" type="noConversion"/>
  </si>
  <si>
    <t>火車排骨</t>
    <phoneticPr fontId="19" type="noConversion"/>
  </si>
  <si>
    <t>高麗菜貢丸(加)</t>
    <phoneticPr fontId="19" type="noConversion"/>
  </si>
  <si>
    <t>高麗菜</t>
    <phoneticPr fontId="19" type="noConversion"/>
  </si>
  <si>
    <t>加</t>
    <phoneticPr fontId="19" type="noConversion"/>
  </si>
  <si>
    <t>起司鮮蔬蛋</t>
    <phoneticPr fontId="19" type="noConversion"/>
  </si>
  <si>
    <t>蘑菇炒麵</t>
    <phoneticPr fontId="19" type="noConversion"/>
  </si>
  <si>
    <t>沙茶烏龍麵</t>
    <phoneticPr fontId="19" type="noConversion"/>
  </si>
  <si>
    <t>麵條</t>
    <phoneticPr fontId="19" type="noConversion"/>
  </si>
  <si>
    <t>洋蔥</t>
    <phoneticPr fontId="19" type="noConversion"/>
  </si>
  <si>
    <t>三色丁</t>
    <phoneticPr fontId="19" type="noConversion"/>
  </si>
  <si>
    <t>蘑菇醬</t>
    <phoneticPr fontId="19" type="noConversion"/>
  </si>
  <si>
    <t>適量</t>
    <phoneticPr fontId="19" type="noConversion"/>
  </si>
  <si>
    <t>鳳梨</t>
    <phoneticPr fontId="19" type="noConversion"/>
  </si>
  <si>
    <t>豬肉</t>
    <phoneticPr fontId="19" type="noConversion"/>
  </si>
  <si>
    <t>烏龍麵</t>
    <phoneticPr fontId="19" type="noConversion"/>
  </si>
  <si>
    <t>紅蘿蔔</t>
    <phoneticPr fontId="19" type="noConversion"/>
  </si>
  <si>
    <t>高麗菜</t>
    <phoneticPr fontId="19" type="noConversion"/>
  </si>
  <si>
    <t>吮指雞塊(加)</t>
    <phoneticPr fontId="19" type="noConversion"/>
  </si>
  <si>
    <t>冷</t>
    <phoneticPr fontId="19" type="noConversion"/>
  </si>
  <si>
    <t>加</t>
    <phoneticPr fontId="19" type="noConversion"/>
  </si>
  <si>
    <t>雞塊</t>
    <phoneticPr fontId="19" type="noConversion"/>
  </si>
  <si>
    <t>五香肉醬</t>
    <phoneticPr fontId="19" type="noConversion"/>
  </si>
  <si>
    <t>塔香海茸</t>
    <phoneticPr fontId="19" type="noConversion"/>
  </si>
  <si>
    <t>九層塔</t>
    <phoneticPr fontId="19" type="noConversion"/>
  </si>
  <si>
    <t>海</t>
    <phoneticPr fontId="19" type="noConversion"/>
  </si>
  <si>
    <t>金針菇</t>
    <phoneticPr fontId="19" type="noConversion"/>
  </si>
  <si>
    <t>玉米筍</t>
    <phoneticPr fontId="19" type="noConversion"/>
  </si>
  <si>
    <t>蝦仁</t>
    <phoneticPr fontId="19" type="noConversion"/>
  </si>
  <si>
    <t>米血</t>
    <phoneticPr fontId="19" type="noConversion"/>
  </si>
  <si>
    <t>銷魂滷肉</t>
    <phoneticPr fontId="19" type="noConversion"/>
  </si>
  <si>
    <t>滷汁燉肉</t>
    <phoneticPr fontId="19" type="noConversion"/>
  </si>
  <si>
    <t>鐵路排骨</t>
    <phoneticPr fontId="19" type="noConversion"/>
  </si>
  <si>
    <t>鴿蛋肉燥</t>
    <phoneticPr fontId="19" type="noConversion"/>
  </si>
  <si>
    <t>紅蘿蔔</t>
    <phoneticPr fontId="19" type="noConversion"/>
  </si>
  <si>
    <t>紅蔥酥</t>
    <phoneticPr fontId="19" type="noConversion"/>
  </si>
  <si>
    <t>豆</t>
    <phoneticPr fontId="19" type="noConversion"/>
  </si>
  <si>
    <t>泰式魚條(海)</t>
    <phoneticPr fontId="19" type="noConversion"/>
  </si>
  <si>
    <t>蒲燒鯛魚(海)</t>
    <phoneticPr fontId="19" type="noConversion"/>
  </si>
  <si>
    <t>蝦仁金菇拌玉筍(海)</t>
    <phoneticPr fontId="19" type="noConversion"/>
  </si>
  <si>
    <t>普羅旺雞排</t>
    <phoneticPr fontId="19" type="noConversion"/>
  </si>
  <si>
    <t>蒲燒鯛魚</t>
    <phoneticPr fontId="19" type="noConversion"/>
  </si>
  <si>
    <t>花枝丸</t>
    <phoneticPr fontId="19" type="noConversion"/>
  </si>
  <si>
    <t>椒鹽粉</t>
    <phoneticPr fontId="19" type="noConversion"/>
  </si>
  <si>
    <t>海苔日式大阪燒</t>
  </si>
  <si>
    <t>南洋咖哩</t>
  </si>
  <si>
    <t>高麗菜</t>
  </si>
  <si>
    <t>洋芋</t>
  </si>
  <si>
    <t>雞蛋</t>
  </si>
  <si>
    <t>紅蘿蔔</t>
  </si>
  <si>
    <t>豬肉</t>
  </si>
  <si>
    <t>海苔</t>
  </si>
  <si>
    <t>咖哩粉</t>
  </si>
  <si>
    <t>適量</t>
  </si>
  <si>
    <t>柴魚</t>
  </si>
  <si>
    <t>金穗三色</t>
  </si>
  <si>
    <t>玉米粒</t>
  </si>
  <si>
    <t>青豆仁</t>
  </si>
  <si>
    <t>烤</t>
  </si>
  <si>
    <t>大黃瓜</t>
  </si>
  <si>
    <t>鮮菇</t>
  </si>
  <si>
    <t>鳥蛋</t>
  </si>
  <si>
    <t>大白菜</t>
  </si>
  <si>
    <t>金針菇</t>
  </si>
  <si>
    <t>豆皮</t>
  </si>
  <si>
    <t>豆</t>
  </si>
  <si>
    <t>絲瓜</t>
  </si>
  <si>
    <t>雞肉</t>
  </si>
  <si>
    <t>九層塔</t>
  </si>
  <si>
    <t>新鮮豬肉</t>
  </si>
  <si>
    <t>碎瓜</t>
  </si>
  <si>
    <t>醃</t>
  </si>
  <si>
    <t>黃金蛋丸</t>
    <phoneticPr fontId="19" type="noConversion"/>
  </si>
  <si>
    <t>海苔楔型薯(加)</t>
    <phoneticPr fontId="19" type="noConversion"/>
  </si>
  <si>
    <t>楔型薯</t>
    <phoneticPr fontId="19" type="noConversion"/>
  </si>
  <si>
    <t>海苔</t>
    <phoneticPr fontId="19" type="noConversion"/>
  </si>
  <si>
    <t>適量</t>
    <phoneticPr fontId="19" type="noConversion"/>
  </si>
  <si>
    <t>米血甜不辣(冷)</t>
    <phoneticPr fontId="19" type="noConversion"/>
  </si>
  <si>
    <t>甜不辣</t>
    <phoneticPr fontId="19" type="noConversion"/>
  </si>
  <si>
    <t>爆漿奶油餐包(冷)</t>
  </si>
  <si>
    <t>奶油餐包</t>
  </si>
  <si>
    <t>冷</t>
  </si>
  <si>
    <t>可可麻糬包(冷)</t>
  </si>
  <si>
    <t>胡椒花枝丸(海加)</t>
    <phoneticPr fontId="19" type="noConversion"/>
  </si>
  <si>
    <t>可可麻糬包</t>
  </si>
  <si>
    <t>彰泰國中-冠成5月菜單</t>
    <phoneticPr fontId="19" type="noConversion"/>
  </si>
  <si>
    <t>5月第一週菜單明細(彰泰國中-冠成廠商)</t>
    <phoneticPr fontId="19" type="noConversion"/>
  </si>
  <si>
    <t>深色蔬菜</t>
  </si>
  <si>
    <t>淺色蔬菜</t>
  </si>
  <si>
    <t>必勝鮮肉包(冷)</t>
  </si>
  <si>
    <t>金榜粽+杯子蛋糕(加)</t>
  </si>
  <si>
    <t>5月3日(一)</t>
  </si>
  <si>
    <t>5月4日(二)</t>
  </si>
  <si>
    <t>5月6日(四)</t>
  </si>
  <si>
    <t>5月7日(五)</t>
  </si>
  <si>
    <t>白米飯</t>
  </si>
  <si>
    <t>五穀飯</t>
  </si>
  <si>
    <t>蘑菇炒麵</t>
  </si>
  <si>
    <t>地瓜飯</t>
  </si>
  <si>
    <t>芝麻蜜汁雞丁</t>
  </si>
  <si>
    <t>BBQ烤雞排</t>
  </si>
  <si>
    <t>和風棒腿</t>
  </si>
  <si>
    <t>古早味滷味(豆)</t>
  </si>
  <si>
    <t>黃瓜鮮燴</t>
  </si>
  <si>
    <t>日式炊蛋</t>
  </si>
  <si>
    <t>魚丁拚雞柳條(海炸加)</t>
  </si>
  <si>
    <t>味噌海芽湯</t>
  </si>
  <si>
    <t>三絲湯</t>
  </si>
  <si>
    <t>蛋花湯</t>
  </si>
  <si>
    <t>冬瓜湯</t>
  </si>
  <si>
    <t>豆皮菜頭湯(豆)</t>
  </si>
  <si>
    <t>5月10日(一)</t>
  </si>
  <si>
    <t>5月11日(二)</t>
  </si>
  <si>
    <t>5月12日(三)</t>
  </si>
  <si>
    <t>5月13日(四)</t>
  </si>
  <si>
    <t>5月14日(五)</t>
  </si>
  <si>
    <t>糙米飯</t>
  </si>
  <si>
    <t>夏威夷炒飯</t>
  </si>
  <si>
    <t>滷汁燉肉</t>
  </si>
  <si>
    <t>鐵路排骨</t>
  </si>
  <si>
    <t>板烤雞排</t>
  </si>
  <si>
    <t>什錦燴白菜</t>
  </si>
  <si>
    <t>絲瓜炒蛋</t>
  </si>
  <si>
    <t>炸四季杏鮑菇(炸)</t>
  </si>
  <si>
    <t>紅燒豆腐(豆)</t>
  </si>
  <si>
    <t>海苔楔型薯(加)</t>
  </si>
  <si>
    <t>泰式魚條(海)</t>
  </si>
  <si>
    <t>塔香海茸</t>
  </si>
  <si>
    <t>鮮菇香筍湯</t>
  </si>
  <si>
    <t>菜頭湯</t>
  </si>
  <si>
    <t>小魚味噌湯(豆)</t>
  </si>
  <si>
    <t>鮮彩什錦湯</t>
  </si>
  <si>
    <t>5月17日(一)</t>
  </si>
  <si>
    <t>5月18日(二)</t>
  </si>
  <si>
    <t>5月19日(三)</t>
  </si>
  <si>
    <t>5月20日(四)</t>
  </si>
  <si>
    <t>5月21日(五)</t>
  </si>
  <si>
    <t>紫米飯</t>
  </si>
  <si>
    <t>沙茶烏龍麵</t>
  </si>
  <si>
    <t>義式香草燉肉</t>
  </si>
  <si>
    <t>元氣大豬排</t>
  </si>
  <si>
    <t>卡啦雞腿排</t>
  </si>
  <si>
    <t>吮指雞塊(加)</t>
  </si>
  <si>
    <t xml:space="preserve"> 聰明鮪魚蛋(海)</t>
  </si>
  <si>
    <t>熱炒年糕(冷)</t>
  </si>
  <si>
    <t>椰香咖哩</t>
  </si>
  <si>
    <t>蒲燒鯛魚(海)</t>
  </si>
  <si>
    <t>柴魚海芽湯</t>
  </si>
  <si>
    <t>巧達濃湯</t>
  </si>
  <si>
    <t>刺瓜湯</t>
  </si>
  <si>
    <t>白玉湯</t>
  </si>
  <si>
    <t>榨菜肉絲湯(醃)</t>
  </si>
  <si>
    <t>5月24日(一)</t>
  </si>
  <si>
    <t>5月25日(二)</t>
  </si>
  <si>
    <t>5月26日(三)</t>
  </si>
  <si>
    <t>5月27日(四)</t>
  </si>
  <si>
    <t>5月28日(五)</t>
  </si>
  <si>
    <t>燕麥飯</t>
  </si>
  <si>
    <t>海苔炒飯</t>
  </si>
  <si>
    <t>三杯滷鴨</t>
  </si>
  <si>
    <t>鹽酥雞(炸)</t>
  </si>
  <si>
    <t>泰式打拋豬</t>
  </si>
  <si>
    <t>南洋咖哩雞</t>
  </si>
  <si>
    <t>蝦仁金菇拌玉筍(海)</t>
  </si>
  <si>
    <t>高麗菜貢丸(加)</t>
  </si>
  <si>
    <t>BBQ翅小腿</t>
  </si>
  <si>
    <t>鮮筍湯</t>
  </si>
  <si>
    <t>蔬菜湯</t>
  </si>
  <si>
    <t>日式味噌湯(豆)</t>
  </si>
  <si>
    <t>海芽湯</t>
  </si>
  <si>
    <t>筍乾扣肉(醃)</t>
  </si>
  <si>
    <t>蒲瓜鮮燴</t>
  </si>
  <si>
    <t>普羅旺雞排</t>
  </si>
  <si>
    <t>粉絲湯</t>
  </si>
  <si>
    <t>5月5日(三)包高粽</t>
    <phoneticPr fontId="19" type="noConversion"/>
  </si>
  <si>
    <t>小鮮肉包</t>
  </si>
  <si>
    <t>粽子</t>
  </si>
  <si>
    <t>杯子蛋糕</t>
  </si>
  <si>
    <t>加</t>
  </si>
  <si>
    <t>銷魂滷肉</t>
  </si>
  <si>
    <t>黃金豬排(炸)</t>
  </si>
  <si>
    <t>四季烤地瓜條</t>
  </si>
  <si>
    <t>燒烤香雞排</t>
  </si>
  <si>
    <t>綠豆薏仁湯</t>
  </si>
  <si>
    <t>芝麻雞腿</t>
  </si>
  <si>
    <t>火車排骨</t>
  </si>
  <si>
    <t>炸大雞腿(炸)</t>
  </si>
  <si>
    <t>胡椒花枝丸(海加)</t>
  </si>
  <si>
    <t>米血甜不辣(冷)</t>
  </si>
  <si>
    <t>紅豆紫米湯</t>
  </si>
  <si>
    <t>烤饅頭(冷)</t>
    <phoneticPr fontId="19" type="noConversion"/>
  </si>
  <si>
    <t>烤饅頭</t>
    <phoneticPr fontId="19" type="noConversion"/>
  </si>
  <si>
    <r>
      <t xml:space="preserve">5月5日(三) </t>
    </r>
    <r>
      <rPr>
        <b/>
        <u val="double"/>
        <sz val="50"/>
        <rFont val="清松手寫體1"/>
        <family val="3"/>
        <charset val="136"/>
      </rPr>
      <t>包高粽</t>
    </r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</si>
</sst>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;_ "/>
    <numFmt numFmtId="177" formatCode="0;_쐀"/>
    <numFmt numFmtId="178" formatCode="&quot;11 月&quot;\ #\ &quot;日（一）&quot;"/>
  </numFmts>
  <fonts count="141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24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標楷體"/>
      <family val="4"/>
      <charset val="136"/>
    </font>
    <font>
      <sz val="14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20"/>
      <name val="華康少女文字W3"/>
      <family val="3"/>
      <charset val="136"/>
    </font>
    <font>
      <sz val="20"/>
      <color indexed="10"/>
      <name val="新細明體"/>
      <family val="1"/>
      <charset val="136"/>
    </font>
    <font>
      <b/>
      <sz val="18"/>
      <color indexed="8"/>
      <name val="新細明體"/>
      <family val="1"/>
      <charset val="136"/>
    </font>
    <font>
      <b/>
      <sz val="14"/>
      <color indexed="8"/>
      <name val="新細明體"/>
      <family val="1"/>
      <charset val="136"/>
    </font>
    <font>
      <b/>
      <sz val="35"/>
      <color indexed="8"/>
      <name val="王漢宗綜藝體繁"/>
      <family val="1"/>
      <charset val="136"/>
    </font>
    <font>
      <sz val="50"/>
      <name val="新細明體"/>
      <family val="1"/>
      <charset val="136"/>
    </font>
    <font>
      <sz val="36"/>
      <name val="華康少女文字W3"/>
      <family val="3"/>
      <charset val="136"/>
    </font>
    <font>
      <b/>
      <sz val="72"/>
      <color indexed="8"/>
      <name val="標楷體"/>
      <family val="4"/>
      <charset val="136"/>
    </font>
    <font>
      <sz val="40"/>
      <name val="新細明體"/>
      <family val="1"/>
      <charset val="136"/>
    </font>
    <font>
      <b/>
      <sz val="20"/>
      <name val="新細明體"/>
      <family val="1"/>
      <charset val="136"/>
    </font>
    <font>
      <sz val="48"/>
      <name val="華康少女文字W3"/>
      <family val="3"/>
      <charset val="136"/>
    </font>
    <font>
      <b/>
      <sz val="40"/>
      <color indexed="8"/>
      <name val="微軟正黑體"/>
      <family val="2"/>
      <charset val="136"/>
    </font>
    <font>
      <b/>
      <sz val="28"/>
      <color indexed="8"/>
      <name val="微軟正黑體"/>
      <family val="2"/>
      <charset val="136"/>
    </font>
    <font>
      <b/>
      <sz val="18"/>
      <color indexed="8"/>
      <name val="微軟正黑體"/>
      <family val="2"/>
      <charset val="136"/>
    </font>
    <font>
      <b/>
      <sz val="24"/>
      <name val="微軟正黑體"/>
      <family val="2"/>
      <charset val="136"/>
    </font>
    <font>
      <b/>
      <sz val="20"/>
      <name val="微軟正黑體"/>
      <family val="2"/>
      <charset val="136"/>
    </font>
    <font>
      <b/>
      <sz val="28"/>
      <name val="微軟正黑體"/>
      <family val="2"/>
      <charset val="136"/>
    </font>
    <font>
      <b/>
      <sz val="18"/>
      <name val="微軟正黑體"/>
      <family val="2"/>
      <charset val="136"/>
    </font>
    <font>
      <sz val="20"/>
      <color indexed="10"/>
      <name val="新細明體"/>
      <family val="1"/>
      <charset val="136"/>
    </font>
    <font>
      <b/>
      <sz val="20"/>
      <color indexed="10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20"/>
      <color indexed="17"/>
      <name val="新細明體"/>
      <family val="1"/>
      <charset val="136"/>
    </font>
    <font>
      <sz val="5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40"/>
      <color indexed="8"/>
      <name val="新細明體"/>
      <family val="1"/>
      <charset val="136"/>
    </font>
    <font>
      <b/>
      <sz val="20"/>
      <color indexed="8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24"/>
      <color indexed="8"/>
      <name val="微軟正黑體"/>
      <family val="2"/>
      <charset val="136"/>
    </font>
    <font>
      <sz val="28"/>
      <name val="新細明體"/>
      <family val="1"/>
      <charset val="136"/>
    </font>
    <font>
      <sz val="20"/>
      <color indexed="8"/>
      <name val="華康中圓體(P)"/>
      <family val="2"/>
    </font>
    <font>
      <b/>
      <sz val="90"/>
      <color indexed="8"/>
      <name val="微軟正黑體"/>
      <family val="2"/>
      <charset val="136"/>
    </font>
    <font>
      <sz val="12"/>
      <name val="微軟正黑體"/>
      <family val="2"/>
      <charset val="136"/>
    </font>
    <font>
      <sz val="36"/>
      <name val="微軟正黑體"/>
      <family val="2"/>
      <charset val="136"/>
    </font>
    <font>
      <sz val="20"/>
      <name val="微軟正黑體"/>
      <family val="2"/>
      <charset val="136"/>
    </font>
    <font>
      <sz val="40"/>
      <name val="微軟正黑體"/>
      <family val="2"/>
      <charset val="136"/>
    </font>
    <font>
      <b/>
      <sz val="50"/>
      <color indexed="8"/>
      <name val="微軟正黑體"/>
      <family val="2"/>
      <charset val="136"/>
    </font>
    <font>
      <b/>
      <sz val="50"/>
      <name val="微軟正黑體"/>
      <family val="2"/>
      <charset val="136"/>
    </font>
    <font>
      <sz val="50"/>
      <name val="微軟正黑體"/>
      <family val="2"/>
      <charset val="136"/>
    </font>
    <font>
      <sz val="50"/>
      <color indexed="8"/>
      <name val="微軟正黑體"/>
      <family val="2"/>
      <charset val="136"/>
    </font>
    <font>
      <sz val="12"/>
      <color indexed="8"/>
      <name val="微軟正黑體"/>
      <family val="2"/>
      <charset val="136"/>
    </font>
    <font>
      <sz val="4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20"/>
      <color rgb="FFFF0000"/>
      <name val="新細明體"/>
      <family val="1"/>
      <charset val="136"/>
    </font>
    <font>
      <sz val="20"/>
      <color theme="1"/>
      <name val="新細明體"/>
      <family val="1"/>
      <charset val="136"/>
    </font>
    <font>
      <sz val="24"/>
      <color rgb="FFFF0000"/>
      <name val="新細明體"/>
      <family val="1"/>
      <charset val="136"/>
    </font>
    <font>
      <b/>
      <sz val="40"/>
      <color theme="1"/>
      <name val="微軟正黑體"/>
      <family val="2"/>
      <charset val="136"/>
    </font>
    <font>
      <b/>
      <sz val="50"/>
      <color theme="1"/>
      <name val="標楷體"/>
      <family val="4"/>
      <charset val="136"/>
    </font>
    <font>
      <b/>
      <sz val="24"/>
      <color theme="1"/>
      <name val="微軟正黑體"/>
      <family val="2"/>
      <charset val="136"/>
    </font>
    <font>
      <b/>
      <sz val="20"/>
      <color theme="1"/>
      <name val="微軟正黑體"/>
      <family val="2"/>
      <charset val="136"/>
    </font>
    <font>
      <b/>
      <sz val="28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8"/>
      <color theme="1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20"/>
      <color rgb="FFFF0000"/>
      <name val="新細明體"/>
      <family val="1"/>
      <charset val="136"/>
    </font>
    <font>
      <b/>
      <sz val="20"/>
      <color rgb="FF00B050"/>
      <name val="新細明體"/>
      <family val="1"/>
      <charset val="136"/>
    </font>
    <font>
      <b/>
      <sz val="50"/>
      <color theme="1"/>
      <name val="微軟正黑體"/>
      <family val="2"/>
      <charset val="136"/>
    </font>
    <font>
      <b/>
      <sz val="50"/>
      <name val="清松手寫體1"/>
      <family val="3"/>
      <charset val="136"/>
    </font>
    <font>
      <b/>
      <sz val="50"/>
      <color theme="0"/>
      <name val="清松手寫體1"/>
      <family val="3"/>
      <charset val="136"/>
    </font>
    <font>
      <b/>
      <sz val="50"/>
      <color theme="1"/>
      <name val="清松手寫體1"/>
      <family val="3"/>
      <charset val="136"/>
    </font>
    <font>
      <sz val="12"/>
      <name val="標楷體"/>
      <family val="4"/>
      <charset val="136"/>
    </font>
    <font>
      <sz val="36"/>
      <name val="標楷體"/>
      <family val="4"/>
      <charset val="136"/>
    </font>
    <font>
      <sz val="20"/>
      <name val="標楷體"/>
      <family val="4"/>
      <charset val="136"/>
    </font>
    <font>
      <sz val="48"/>
      <name val="標楷體"/>
      <family val="4"/>
      <charset val="136"/>
    </font>
    <font>
      <b/>
      <sz val="40"/>
      <color theme="1"/>
      <name val="標楷體"/>
      <family val="4"/>
      <charset val="136"/>
    </font>
    <font>
      <sz val="40"/>
      <name val="標楷體"/>
      <family val="4"/>
      <charset val="136"/>
    </font>
    <font>
      <sz val="50"/>
      <name val="標楷體"/>
      <family val="4"/>
      <charset val="136"/>
    </font>
    <font>
      <b/>
      <sz val="50"/>
      <name val="標楷體"/>
      <family val="4"/>
      <charset val="136"/>
    </font>
    <font>
      <sz val="50"/>
      <color indexed="8"/>
      <name val="標楷體"/>
      <family val="4"/>
      <charset val="136"/>
    </font>
    <font>
      <b/>
      <sz val="24"/>
      <color theme="1"/>
      <name val="標楷體"/>
      <family val="4"/>
      <charset val="136"/>
    </font>
    <font>
      <sz val="12"/>
      <color indexed="8"/>
      <name val="標楷體"/>
      <family val="4"/>
      <charset val="136"/>
    </font>
    <font>
      <b/>
      <sz val="20"/>
      <color theme="1"/>
      <name val="標楷體"/>
      <family val="4"/>
      <charset val="136"/>
    </font>
    <font>
      <sz val="40"/>
      <color indexed="8"/>
      <name val="標楷體"/>
      <family val="4"/>
      <charset val="136"/>
    </font>
    <font>
      <b/>
      <sz val="28"/>
      <color theme="1"/>
      <name val="標楷體"/>
      <family val="4"/>
      <charset val="136"/>
    </font>
    <font>
      <b/>
      <sz val="12"/>
      <color theme="1"/>
      <name val="標楷體"/>
      <family val="4"/>
      <charset val="136"/>
    </font>
    <font>
      <b/>
      <sz val="18"/>
      <color theme="1"/>
      <name val="標楷體"/>
      <family val="4"/>
      <charset val="136"/>
    </font>
    <font>
      <b/>
      <sz val="14"/>
      <color theme="1"/>
      <name val="標楷體"/>
      <family val="4"/>
      <charset val="136"/>
    </font>
    <font>
      <b/>
      <sz val="35"/>
      <color indexed="8"/>
      <name val="標楷體"/>
      <family val="4"/>
      <charset val="136"/>
    </font>
    <font>
      <b/>
      <sz val="18"/>
      <color indexed="8"/>
      <name val="標楷體"/>
      <family val="4"/>
      <charset val="136"/>
    </font>
    <font>
      <b/>
      <sz val="14"/>
      <color indexed="8"/>
      <name val="標楷體"/>
      <family val="4"/>
      <charset val="136"/>
    </font>
    <font>
      <b/>
      <sz val="72"/>
      <color indexed="8"/>
      <name val="清松手寫體1"/>
      <family val="3"/>
      <charset val="136"/>
    </font>
    <font>
      <sz val="12"/>
      <name val="清松手寫體1"/>
      <family val="3"/>
      <charset val="136"/>
    </font>
    <font>
      <sz val="40"/>
      <name val="清松手寫體1"/>
      <family val="3"/>
      <charset val="136"/>
    </font>
    <font>
      <sz val="20"/>
      <name val="清松手寫體1"/>
      <family val="3"/>
      <charset val="136"/>
    </font>
    <font>
      <sz val="36"/>
      <name val="清松手寫體1"/>
      <family val="3"/>
      <charset val="136"/>
    </font>
    <font>
      <b/>
      <sz val="40"/>
      <name val="清松手寫體1"/>
      <family val="3"/>
      <charset val="136"/>
    </font>
    <font>
      <b/>
      <sz val="12"/>
      <name val="清松手寫體1"/>
      <family val="3"/>
      <charset val="136"/>
    </font>
    <font>
      <sz val="50"/>
      <name val="清松手寫體1"/>
      <family val="3"/>
      <charset val="136"/>
    </font>
    <font>
      <sz val="50"/>
      <color indexed="8"/>
      <name val="清松手寫體1"/>
      <family val="3"/>
      <charset val="136"/>
    </font>
    <font>
      <b/>
      <sz val="28"/>
      <name val="清松手寫體1"/>
      <family val="3"/>
      <charset val="136"/>
    </font>
    <font>
      <sz val="12"/>
      <color indexed="8"/>
      <name val="清松手寫體1"/>
      <family val="3"/>
      <charset val="136"/>
    </font>
    <font>
      <b/>
      <sz val="18"/>
      <name val="清松手寫體1"/>
      <family val="3"/>
      <charset val="136"/>
    </font>
    <font>
      <b/>
      <sz val="40"/>
      <color indexed="8"/>
      <name val="清松手寫體1"/>
      <family val="3"/>
      <charset val="136"/>
    </font>
    <font>
      <sz val="40"/>
      <color indexed="8"/>
      <name val="清松手寫體1"/>
      <family val="3"/>
      <charset val="136"/>
    </font>
    <font>
      <b/>
      <sz val="14"/>
      <name val="清松手寫體1"/>
      <family val="3"/>
      <charset val="136"/>
    </font>
    <font>
      <b/>
      <sz val="20"/>
      <name val="清松手寫體1"/>
      <family val="3"/>
      <charset val="136"/>
    </font>
    <font>
      <b/>
      <sz val="40"/>
      <color theme="1"/>
      <name val="清松手寫體1"/>
      <family val="3"/>
      <charset val="136"/>
    </font>
    <font>
      <b/>
      <sz val="24"/>
      <color theme="1"/>
      <name val="清松手寫體1"/>
      <family val="3"/>
      <charset val="136"/>
    </font>
    <font>
      <b/>
      <sz val="20"/>
      <color theme="1"/>
      <name val="清松手寫體1"/>
      <family val="3"/>
      <charset val="136"/>
    </font>
    <font>
      <b/>
      <sz val="28"/>
      <color theme="1"/>
      <name val="清松手寫體1"/>
      <family val="3"/>
      <charset val="136"/>
    </font>
    <font>
      <b/>
      <sz val="18"/>
      <color theme="1"/>
      <name val="清松手寫體1"/>
      <family val="3"/>
      <charset val="136"/>
    </font>
    <font>
      <sz val="28"/>
      <name val="清松手寫體1"/>
      <family val="3"/>
      <charset val="136"/>
    </font>
    <font>
      <b/>
      <u val="double"/>
      <sz val="50"/>
      <name val="清松手寫體1"/>
      <family val="3"/>
      <charset val="136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29"/>
      </patternFill>
    </fill>
    <fill>
      <patternFill patternType="solid">
        <fgColor theme="0"/>
        <bgColor indexed="64"/>
      </patternFill>
    </fill>
    <fill>
      <patternFill patternType="solid">
        <fgColor rgb="FFD56D77"/>
        <bgColor indexed="29"/>
      </patternFill>
    </fill>
    <fill>
      <patternFill patternType="solid">
        <fgColor rgb="FFFF6699"/>
        <bgColor indexed="64"/>
      </patternFill>
    </fill>
    <fill>
      <patternFill patternType="solid">
        <fgColor rgb="FFFFFFC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00B0F0"/>
        </stop>
      </gradientFill>
    </fill>
    <fill>
      <patternFill patternType="solid">
        <fgColor rgb="FFFFD5EA"/>
        <bgColor indexed="64"/>
      </patternFill>
    </fill>
    <fill>
      <patternFill patternType="solid">
        <fgColor rgb="FFFF61B0"/>
        <bgColor indexed="64"/>
      </patternFill>
    </fill>
  </fills>
  <borders count="103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 style="thin">
        <color indexed="59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theme="0"/>
      </bottom>
      <diagonal/>
    </border>
    <border>
      <left style="thin">
        <color indexed="59"/>
      </left>
      <right style="thin">
        <color indexed="59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ashDot">
        <color indexed="64"/>
      </bottom>
      <diagonal/>
    </border>
    <border>
      <left/>
      <right/>
      <top style="medium">
        <color indexed="64"/>
      </top>
      <bottom style="dashDot">
        <color indexed="64"/>
      </bottom>
      <diagonal/>
    </border>
    <border>
      <left/>
      <right style="medium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/>
      <diagonal/>
    </border>
    <border>
      <left style="dashDot">
        <color indexed="64"/>
      </left>
      <right/>
      <top style="dashDot">
        <color indexed="64"/>
      </top>
      <bottom/>
      <diagonal/>
    </border>
    <border>
      <left/>
      <right/>
      <top style="dashDot">
        <color indexed="64"/>
      </top>
      <bottom/>
      <diagonal/>
    </border>
    <border>
      <left/>
      <right style="medium">
        <color indexed="64"/>
      </right>
      <top style="dashDot">
        <color indexed="64"/>
      </top>
      <bottom/>
      <diagonal/>
    </border>
    <border>
      <left style="medium">
        <color indexed="64"/>
      </left>
      <right/>
      <top/>
      <bottom style="dashDot">
        <color indexed="64"/>
      </bottom>
      <diagonal/>
    </border>
    <border>
      <left/>
      <right/>
      <top/>
      <bottom style="dashDot">
        <color indexed="64"/>
      </bottom>
      <diagonal/>
    </border>
    <border>
      <left/>
      <right style="medium">
        <color indexed="64"/>
      </right>
      <top/>
      <bottom style="dashDot">
        <color indexed="64"/>
      </bottom>
      <diagonal/>
    </border>
    <border>
      <left style="medium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/>
      <bottom/>
      <diagonal/>
    </border>
    <border>
      <left/>
      <right style="dashDot">
        <color indexed="64"/>
      </right>
      <top/>
      <bottom style="dashDot">
        <color indexed="64"/>
      </bottom>
      <diagonal/>
    </border>
  </borders>
  <cellStyleXfs count="85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80" fillId="0" borderId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</cellStyleXfs>
  <cellXfs count="807">
    <xf numFmtId="0" fontId="0" fillId="0" borderId="0" xfId="0">
      <alignment vertical="center"/>
    </xf>
    <xf numFmtId="0" fontId="20" fillId="0" borderId="0" xfId="0" applyFont="1" applyBorder="1" applyAlignment="1">
      <alignment horizontal="center" shrinkToFit="1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0" fillId="0" borderId="0" xfId="0" applyFont="1" applyFill="1" applyBorder="1" applyAlignment="1">
      <alignment horizontal="center" shrinkToFit="1"/>
    </xf>
    <xf numFmtId="0" fontId="23" fillId="0" borderId="0" xfId="0" applyFont="1" applyBorder="1" applyAlignment="1">
      <alignment horizontal="center" shrinkToFi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shrinkToFit="1"/>
    </xf>
    <xf numFmtId="0" fontId="1" fillId="0" borderId="0" xfId="0" applyFont="1" applyFill="1" applyBorder="1" applyAlignment="1">
      <alignment horizontal="center" shrinkToFit="1"/>
    </xf>
    <xf numFmtId="0" fontId="23" fillId="0" borderId="0" xfId="0" applyFont="1" applyBorder="1" applyAlignment="1">
      <alignment horizontal="right"/>
    </xf>
    <xf numFmtId="0" fontId="23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23" fillId="0" borderId="10" xfId="0" applyFont="1" applyBorder="1" applyAlignment="1">
      <alignment horizontal="center" vertical="center" textRotation="255"/>
    </xf>
    <xf numFmtId="0" fontId="24" fillId="0" borderId="11" xfId="0" applyFont="1" applyBorder="1" applyAlignment="1">
      <alignment vertical="center" textRotation="255"/>
    </xf>
    <xf numFmtId="0" fontId="24" fillId="0" borderId="12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4" fillId="0" borderId="0" xfId="0" applyFont="1">
      <alignment vertical="center"/>
    </xf>
    <xf numFmtId="0" fontId="23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24" borderId="16" xfId="0" applyFont="1" applyFill="1" applyBorder="1" applyAlignment="1">
      <alignment horizontal="center" vertical="center" wrapText="1" shrinkToFit="1"/>
    </xf>
    <xf numFmtId="0" fontId="26" fillId="0" borderId="0" xfId="0" applyFont="1">
      <alignment vertical="center"/>
    </xf>
    <xf numFmtId="0" fontId="23" fillId="0" borderId="17" xfId="0" applyFont="1" applyBorder="1" applyAlignment="1">
      <alignment horizontal="center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Border="1" applyAlignment="1">
      <alignment horizontal="center" vertical="center"/>
    </xf>
    <xf numFmtId="177" fontId="1" fillId="0" borderId="0" xfId="0" applyNumberFormat="1" applyFont="1" applyBorder="1" applyAlignment="1">
      <alignment horizontal="center" vertical="center"/>
    </xf>
    <xf numFmtId="0" fontId="22" fillId="0" borderId="18" xfId="0" applyFont="1" applyFill="1" applyBorder="1" applyAlignment="1">
      <alignment vertical="center" textRotation="180" shrinkToFit="1"/>
    </xf>
    <xf numFmtId="0" fontId="3" fillId="0" borderId="15" xfId="0" applyFont="1" applyFill="1" applyBorder="1" applyAlignment="1">
      <alignment horizontal="center" vertical="center" shrinkToFit="1"/>
    </xf>
    <xf numFmtId="0" fontId="1" fillId="0" borderId="19" xfId="0" applyFont="1" applyBorder="1">
      <alignment vertical="center"/>
    </xf>
    <xf numFmtId="0" fontId="1" fillId="0" borderId="17" xfId="0" applyFont="1" applyFill="1" applyBorder="1" applyAlignment="1">
      <alignment horizontal="center" vertical="center" shrinkToFit="1"/>
    </xf>
    <xf numFmtId="0" fontId="1" fillId="0" borderId="20" xfId="0" applyFont="1" applyBorder="1" applyAlignment="1">
      <alignment horizontal="right"/>
    </xf>
    <xf numFmtId="9" fontId="1" fillId="0" borderId="0" xfId="0" applyNumberFormat="1" applyFont="1" applyBorder="1">
      <alignment vertical="center"/>
    </xf>
    <xf numFmtId="0" fontId="28" fillId="0" borderId="21" xfId="0" applyFont="1" applyBorder="1" applyAlignment="1">
      <alignment horizontal="left" vertical="center" shrinkToFit="1"/>
    </xf>
    <xf numFmtId="0" fontId="23" fillId="0" borderId="17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2" fillId="0" borderId="18" xfId="0" applyFont="1" applyBorder="1" applyAlignment="1">
      <alignment horizontal="left" vertical="center" wrapText="1" shrinkToFit="1"/>
    </xf>
    <xf numFmtId="0" fontId="22" fillId="0" borderId="19" xfId="0" applyFont="1" applyBorder="1">
      <alignment vertical="center"/>
    </xf>
    <xf numFmtId="0" fontId="1" fillId="0" borderId="22" xfId="0" applyFont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 shrinkToFit="1"/>
    </xf>
    <xf numFmtId="0" fontId="22" fillId="0" borderId="25" xfId="0" applyFont="1" applyFill="1" applyBorder="1" applyAlignment="1">
      <alignment vertical="center" textRotation="180" shrinkToFit="1"/>
    </xf>
    <xf numFmtId="0" fontId="22" fillId="0" borderId="25" xfId="0" applyFont="1" applyBorder="1" applyAlignment="1">
      <alignment horizontal="left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shrinkToFit="1"/>
    </xf>
    <xf numFmtId="0" fontId="1" fillId="0" borderId="0" xfId="0" applyFont="1" applyBorder="1" applyAlignment="1">
      <alignment horizontal="right" vertical="top"/>
    </xf>
    <xf numFmtId="0" fontId="1" fillId="0" borderId="0" xfId="0" applyFont="1" applyBorder="1" applyAlignment="1">
      <alignment horizontal="left" vertical="center" shrinkToFit="1"/>
    </xf>
    <xf numFmtId="0" fontId="1" fillId="0" borderId="0" xfId="0" applyFont="1" applyFill="1" applyBorder="1">
      <alignment vertical="center"/>
    </xf>
    <xf numFmtId="0" fontId="23" fillId="0" borderId="0" xfId="0" applyFont="1">
      <alignment vertical="center"/>
    </xf>
    <xf numFmtId="0" fontId="23" fillId="0" borderId="0" xfId="0" applyFont="1" applyBorder="1" applyAlignment="1">
      <alignment horizontal="center" vertical="center"/>
    </xf>
    <xf numFmtId="0" fontId="1" fillId="0" borderId="0" xfId="0" applyFont="1" applyFill="1">
      <alignment vertical="center"/>
    </xf>
    <xf numFmtId="0" fontId="23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shrinkToFit="1"/>
    </xf>
    <xf numFmtId="0" fontId="32" fillId="0" borderId="0" xfId="0" applyFont="1" applyBorder="1">
      <alignment vertical="center"/>
    </xf>
    <xf numFmtId="0" fontId="32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horizontal="left" shrinkToFit="1"/>
    </xf>
    <xf numFmtId="0" fontId="31" fillId="0" borderId="0" xfId="0" applyFont="1" applyFill="1" applyBorder="1" applyAlignment="1">
      <alignment horizontal="center" shrinkToFit="1"/>
    </xf>
    <xf numFmtId="0" fontId="33" fillId="0" borderId="0" xfId="0" applyFont="1" applyBorder="1" applyAlignment="1">
      <alignment horizontal="center" shrinkToFit="1"/>
    </xf>
    <xf numFmtId="0" fontId="33" fillId="0" borderId="0" xfId="0" applyFont="1" applyBorder="1" applyAlignment="1">
      <alignment horizontal="left" shrinkToFit="1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2" fillId="0" borderId="0" xfId="0" applyFont="1" applyFill="1" applyBorder="1" applyAlignment="1">
      <alignment horizontal="center" shrinkToFit="1"/>
    </xf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>
      <alignment horizontal="left"/>
    </xf>
    <xf numFmtId="0" fontId="33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34" fillId="0" borderId="0" xfId="0" applyFont="1" applyBorder="1">
      <alignment vertical="center"/>
    </xf>
    <xf numFmtId="0" fontId="34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 textRotation="255"/>
    </xf>
    <xf numFmtId="0" fontId="27" fillId="0" borderId="11" xfId="0" applyFont="1" applyBorder="1" applyAlignment="1">
      <alignment vertical="center" textRotation="255"/>
    </xf>
    <xf numFmtId="0" fontId="27" fillId="0" borderId="12" xfId="0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center" vertical="center" shrinkToFit="1"/>
    </xf>
    <xf numFmtId="0" fontId="27" fillId="0" borderId="12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>
      <alignment vertical="center"/>
    </xf>
    <xf numFmtId="0" fontId="27" fillId="0" borderId="0" xfId="0" applyFont="1">
      <alignment vertical="center"/>
    </xf>
    <xf numFmtId="0" fontId="33" fillId="0" borderId="15" xfId="0" applyFont="1" applyBorder="1" applyAlignment="1">
      <alignment horizontal="center"/>
    </xf>
    <xf numFmtId="0" fontId="28" fillId="24" borderId="16" xfId="0" applyFont="1" applyFill="1" applyBorder="1" applyAlignment="1">
      <alignment horizontal="center" vertical="center" shrinkToFit="1"/>
    </xf>
    <xf numFmtId="0" fontId="33" fillId="0" borderId="26" xfId="0" applyFont="1" applyBorder="1" applyAlignment="1">
      <alignment horizontal="center" vertical="center"/>
    </xf>
    <xf numFmtId="0" fontId="35" fillId="0" borderId="0" xfId="0" applyFont="1">
      <alignment vertical="center"/>
    </xf>
    <xf numFmtId="0" fontId="33" fillId="0" borderId="17" xfId="0" applyFont="1" applyBorder="1" applyAlignment="1">
      <alignment horizontal="center"/>
    </xf>
    <xf numFmtId="0" fontId="33" fillId="0" borderId="18" xfId="0" applyFont="1" applyBorder="1" applyAlignment="1">
      <alignment horizontal="center" vertical="center" shrinkToFit="1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>
      <alignment vertical="center"/>
    </xf>
    <xf numFmtId="0" fontId="33" fillId="0" borderId="18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176" fontId="34" fillId="0" borderId="0" xfId="0" applyNumberFormat="1" applyFont="1" applyBorder="1" applyAlignment="1">
      <alignment horizontal="center" vertical="center"/>
    </xf>
    <xf numFmtId="177" fontId="34" fillId="0" borderId="0" xfId="0" applyNumberFormat="1" applyFont="1" applyBorder="1" applyAlignment="1">
      <alignment horizontal="center" vertical="center"/>
    </xf>
    <xf numFmtId="0" fontId="28" fillId="0" borderId="18" xfId="0" applyFont="1" applyFill="1" applyBorder="1" applyAlignment="1">
      <alignment vertical="center" textRotation="180" shrinkToFit="1"/>
    </xf>
    <xf numFmtId="0" fontId="33" fillId="0" borderId="18" xfId="0" applyFont="1" applyBorder="1" applyAlignment="1">
      <alignment horizontal="left"/>
    </xf>
    <xf numFmtId="0" fontId="34" fillId="0" borderId="15" xfId="0" applyFont="1" applyFill="1" applyBorder="1" applyAlignment="1">
      <alignment horizontal="center" vertical="center" shrinkToFit="1"/>
    </xf>
    <xf numFmtId="0" fontId="34" fillId="0" borderId="19" xfId="0" applyFont="1" applyBorder="1">
      <alignment vertical="center"/>
    </xf>
    <xf numFmtId="0" fontId="33" fillId="0" borderId="18" xfId="0" applyFont="1" applyBorder="1" applyAlignment="1">
      <alignment horizontal="left" vertical="center"/>
    </xf>
    <xf numFmtId="0" fontId="34" fillId="0" borderId="17" xfId="0" applyFont="1" applyFill="1" applyBorder="1" applyAlignment="1">
      <alignment horizontal="center" vertical="center" shrinkToFit="1"/>
    </xf>
    <xf numFmtId="0" fontId="34" fillId="0" borderId="20" xfId="0" applyFont="1" applyBorder="1" applyAlignment="1">
      <alignment horizontal="right"/>
    </xf>
    <xf numFmtId="9" fontId="34" fillId="0" borderId="0" xfId="0" applyNumberFormat="1" applyFont="1" applyBorder="1">
      <alignment vertical="center"/>
    </xf>
    <xf numFmtId="0" fontId="34" fillId="0" borderId="27" xfId="0" applyFont="1" applyFill="1" applyBorder="1" applyAlignment="1">
      <alignment horizontal="center" vertical="center" shrinkToFit="1"/>
    </xf>
    <xf numFmtId="0" fontId="34" fillId="0" borderId="28" xfId="0" applyFont="1" applyBorder="1" applyAlignment="1">
      <alignment horizontal="right"/>
    </xf>
    <xf numFmtId="0" fontId="28" fillId="0" borderId="21" xfId="0" applyFont="1" applyFill="1" applyBorder="1" applyAlignment="1">
      <alignment vertical="center" textRotation="180" shrinkToFit="1"/>
    </xf>
    <xf numFmtId="0" fontId="33" fillId="0" borderId="21" xfId="0" applyFont="1" applyBorder="1" applyAlignment="1">
      <alignment horizontal="left"/>
    </xf>
    <xf numFmtId="0" fontId="33" fillId="0" borderId="17" xfId="0" applyFont="1" applyFill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Border="1">
      <alignment vertical="center"/>
    </xf>
    <xf numFmtId="0" fontId="29" fillId="0" borderId="0" xfId="0" applyFont="1" applyFill="1" applyBorder="1" applyAlignment="1">
      <alignment horizontal="left" vertical="center" wrapText="1"/>
    </xf>
    <xf numFmtId="176" fontId="29" fillId="0" borderId="0" xfId="0" applyNumberFormat="1" applyFont="1" applyBorder="1" applyAlignment="1">
      <alignment horizontal="center" vertical="center"/>
    </xf>
    <xf numFmtId="177" fontId="29" fillId="0" borderId="0" xfId="0" applyNumberFormat="1" applyFont="1" applyBorder="1" applyAlignment="1">
      <alignment horizontal="center" vertical="center"/>
    </xf>
    <xf numFmtId="0" fontId="29" fillId="0" borderId="0" xfId="0" applyFont="1" applyBorder="1">
      <alignment vertical="center"/>
    </xf>
    <xf numFmtId="0" fontId="28" fillId="0" borderId="18" xfId="0" applyFont="1" applyBorder="1" applyAlignment="1">
      <alignment horizontal="left" vertical="center" wrapText="1" shrinkToFit="1"/>
    </xf>
    <xf numFmtId="0" fontId="29" fillId="0" borderId="15" xfId="0" applyFont="1" applyFill="1" applyBorder="1" applyAlignment="1">
      <alignment horizontal="center" vertical="center" shrinkToFit="1"/>
    </xf>
    <xf numFmtId="0" fontId="28" fillId="0" borderId="19" xfId="0" applyFont="1" applyBorder="1">
      <alignment vertical="center"/>
    </xf>
    <xf numFmtId="0" fontId="29" fillId="0" borderId="22" xfId="0" applyFont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9" fontId="29" fillId="0" borderId="0" xfId="0" applyNumberFormat="1" applyFont="1" applyBorder="1">
      <alignment vertical="center"/>
    </xf>
    <xf numFmtId="0" fontId="33" fillId="0" borderId="29" xfId="0" applyFont="1" applyBorder="1" applyAlignment="1">
      <alignment horizontal="center" vertical="center"/>
    </xf>
    <xf numFmtId="0" fontId="33" fillId="0" borderId="30" xfId="0" applyFont="1" applyBorder="1" applyAlignment="1">
      <alignment horizontal="center" vertical="center"/>
    </xf>
    <xf numFmtId="0" fontId="28" fillId="0" borderId="26" xfId="0" applyFont="1" applyBorder="1" applyAlignment="1">
      <alignment horizontal="left" vertical="center" shrinkToFit="1"/>
    </xf>
    <xf numFmtId="0" fontId="34" fillId="0" borderId="24" xfId="0" applyFont="1" applyFill="1" applyBorder="1" applyAlignment="1">
      <alignment horizontal="center" vertical="center" shrinkToFit="1"/>
    </xf>
    <xf numFmtId="0" fontId="28" fillId="0" borderId="25" xfId="0" applyFont="1" applyFill="1" applyBorder="1" applyAlignment="1">
      <alignment vertical="center" textRotation="180" shrinkToFit="1"/>
    </xf>
    <xf numFmtId="0" fontId="28" fillId="0" borderId="25" xfId="0" applyFont="1" applyBorder="1" applyAlignment="1">
      <alignment horizontal="left" vertical="center" shrinkToFit="1"/>
    </xf>
    <xf numFmtId="0" fontId="33" fillId="0" borderId="25" xfId="0" applyFont="1" applyBorder="1" applyAlignment="1">
      <alignment horizontal="left" vertical="center"/>
    </xf>
    <xf numFmtId="0" fontId="33" fillId="0" borderId="3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vertical="center" shrinkToFit="1"/>
    </xf>
    <xf numFmtId="0" fontId="29" fillId="0" borderId="0" xfId="0" applyFont="1" applyBorder="1" applyAlignment="1">
      <alignment horizontal="right" vertical="top"/>
    </xf>
    <xf numFmtId="0" fontId="29" fillId="0" borderId="0" xfId="0" applyFont="1">
      <alignment vertical="center"/>
    </xf>
    <xf numFmtId="0" fontId="34" fillId="0" borderId="0" xfId="0" applyFont="1" applyBorder="1" applyAlignment="1">
      <alignment horizontal="left" vertical="center" shrinkToFit="1"/>
    </xf>
    <xf numFmtId="0" fontId="34" fillId="0" borderId="0" xfId="0" applyFont="1" applyFill="1" applyBorder="1">
      <alignment vertical="center"/>
    </xf>
    <xf numFmtId="0" fontId="33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Fill="1">
      <alignment vertical="center"/>
    </xf>
    <xf numFmtId="0" fontId="33" fillId="0" borderId="0" xfId="0" applyFont="1" applyAlignment="1">
      <alignment horizontal="center" vertical="center"/>
    </xf>
    <xf numFmtId="0" fontId="29" fillId="0" borderId="18" xfId="0" applyFont="1" applyBorder="1" applyAlignment="1">
      <alignment horizontal="left" vertical="center" shrinkToFit="1"/>
    </xf>
    <xf numFmtId="0" fontId="33" fillId="0" borderId="18" xfId="0" applyFont="1" applyBorder="1" applyAlignment="1">
      <alignment horizontal="center"/>
    </xf>
    <xf numFmtId="0" fontId="37" fillId="0" borderId="0" xfId="0" applyFont="1" applyBorder="1" applyAlignment="1">
      <alignment horizontal="left"/>
    </xf>
    <xf numFmtId="0" fontId="37" fillId="0" borderId="0" xfId="0" applyFont="1" applyBorder="1" applyAlignment="1">
      <alignment horizontal="center" shrinkToFit="1"/>
    </xf>
    <xf numFmtId="0" fontId="38" fillId="0" borderId="11" xfId="0" applyFont="1" applyFill="1" applyBorder="1" applyAlignment="1">
      <alignment horizontal="center" vertical="center" textRotation="255"/>
    </xf>
    <xf numFmtId="0" fontId="40" fillId="0" borderId="18" xfId="0" applyFont="1" applyBorder="1" applyAlignment="1">
      <alignment horizontal="left" vertical="center" shrinkToFit="1"/>
    </xf>
    <xf numFmtId="0" fontId="40" fillId="0" borderId="18" xfId="0" applyFont="1" applyFill="1" applyBorder="1" applyAlignment="1">
      <alignment horizontal="left" vertical="center" shrinkToFit="1"/>
    </xf>
    <xf numFmtId="0" fontId="28" fillId="0" borderId="32" xfId="0" applyFont="1" applyBorder="1" applyAlignment="1">
      <alignment horizontal="left" vertical="center" shrinkToFit="1"/>
    </xf>
    <xf numFmtId="0" fontId="28" fillId="0" borderId="32" xfId="0" applyFont="1" applyFill="1" applyBorder="1" applyAlignment="1">
      <alignment horizontal="left" vertical="center" shrinkToFit="1"/>
    </xf>
    <xf numFmtId="0" fontId="28" fillId="0" borderId="20" xfId="0" applyFont="1" applyBorder="1" applyAlignment="1">
      <alignment horizontal="left" vertical="center" shrinkToFit="1"/>
    </xf>
    <xf numFmtId="0" fontId="28" fillId="24" borderId="26" xfId="0" applyFont="1" applyFill="1" applyBorder="1" applyAlignment="1">
      <alignment horizontal="center" vertical="center" shrinkToFit="1"/>
    </xf>
    <xf numFmtId="0" fontId="28" fillId="24" borderId="21" xfId="0" applyFont="1" applyFill="1" applyBorder="1" applyAlignment="1">
      <alignment horizontal="center" vertical="center" shrinkToFit="1"/>
    </xf>
    <xf numFmtId="0" fontId="28" fillId="0" borderId="33" xfId="0" applyFont="1" applyFill="1" applyBorder="1" applyAlignment="1">
      <alignment vertical="center" textRotation="180" shrinkToFit="1"/>
    </xf>
    <xf numFmtId="0" fontId="22" fillId="0" borderId="32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vertical="center" textRotation="180" shrinkToFit="1"/>
    </xf>
    <xf numFmtId="0" fontId="22" fillId="24" borderId="21" xfId="0" applyFont="1" applyFill="1" applyBorder="1" applyAlignment="1">
      <alignment horizontal="center" vertical="center" shrinkToFit="1"/>
    </xf>
    <xf numFmtId="0" fontId="33" fillId="0" borderId="34" xfId="0" applyFont="1" applyFill="1" applyBorder="1">
      <alignment vertical="center"/>
    </xf>
    <xf numFmtId="0" fontId="33" fillId="0" borderId="26" xfId="0" applyFont="1" applyFill="1" applyBorder="1" applyAlignment="1">
      <alignment horizontal="center" vertical="center"/>
    </xf>
    <xf numFmtId="0" fontId="33" fillId="0" borderId="32" xfId="0" applyFont="1" applyFill="1" applyBorder="1" applyAlignment="1">
      <alignment horizontal="right"/>
    </xf>
    <xf numFmtId="0" fontId="33" fillId="0" borderId="18" xfId="0" applyFont="1" applyFill="1" applyBorder="1" applyAlignment="1">
      <alignment horizontal="center" vertical="center" shrinkToFit="1"/>
    </xf>
    <xf numFmtId="0" fontId="33" fillId="0" borderId="32" xfId="0" applyFont="1" applyFill="1" applyBorder="1">
      <alignment vertical="center"/>
    </xf>
    <xf numFmtId="0" fontId="33" fillId="0" borderId="18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left" vertical="center"/>
    </xf>
    <xf numFmtId="0" fontId="33" fillId="0" borderId="21" xfId="0" applyFont="1" applyFill="1" applyBorder="1" applyAlignment="1">
      <alignment horizontal="left"/>
    </xf>
    <xf numFmtId="0" fontId="33" fillId="0" borderId="29" xfId="0" applyFont="1" applyFill="1" applyBorder="1" applyAlignment="1">
      <alignment horizontal="center" vertical="center"/>
    </xf>
    <xf numFmtId="0" fontId="33" fillId="0" borderId="30" xfId="0" applyFont="1" applyFill="1" applyBorder="1" applyAlignment="1">
      <alignment horizontal="center" vertical="center"/>
    </xf>
    <xf numFmtId="0" fontId="33" fillId="0" borderId="25" xfId="0" applyFont="1" applyFill="1" applyBorder="1" applyAlignment="1">
      <alignment horizontal="left" vertical="center"/>
    </xf>
    <xf numFmtId="0" fontId="33" fillId="0" borderId="31" xfId="0" applyFont="1" applyFill="1" applyBorder="1" applyAlignment="1">
      <alignment horizontal="center" vertical="center"/>
    </xf>
    <xf numFmtId="0" fontId="33" fillId="0" borderId="18" xfId="0" applyFont="1" applyFill="1" applyBorder="1" applyAlignment="1">
      <alignment horizontal="left"/>
    </xf>
    <xf numFmtId="0" fontId="28" fillId="0" borderId="33" xfId="0" applyFont="1" applyBorder="1">
      <alignment vertical="center"/>
    </xf>
    <xf numFmtId="0" fontId="28" fillId="0" borderId="20" xfId="0" applyFont="1" applyFill="1" applyBorder="1" applyAlignment="1">
      <alignment vertical="center" shrinkToFit="1"/>
    </xf>
    <xf numFmtId="0" fontId="28" fillId="0" borderId="33" xfId="0" applyFont="1" applyBorder="1" applyAlignment="1">
      <alignment horizontal="left" vertical="center" shrinkToFit="1"/>
    </xf>
    <xf numFmtId="0" fontId="33" fillId="25" borderId="32" xfId="0" applyFont="1" applyFill="1" applyBorder="1">
      <alignment vertical="center"/>
    </xf>
    <xf numFmtId="0" fontId="33" fillId="25" borderId="32" xfId="0" applyFont="1" applyFill="1" applyBorder="1" applyAlignment="1">
      <alignment horizontal="right"/>
    </xf>
    <xf numFmtId="0" fontId="22" fillId="26" borderId="16" xfId="0" applyFont="1" applyFill="1" applyBorder="1" applyAlignment="1">
      <alignment horizontal="center" vertical="center" shrinkToFit="1"/>
    </xf>
    <xf numFmtId="0" fontId="22" fillId="0" borderId="18" xfId="0" applyFont="1" applyFill="1" applyBorder="1" applyAlignment="1">
      <alignment vertical="center" shrinkToFit="1"/>
    </xf>
    <xf numFmtId="0" fontId="28" fillId="0" borderId="20" xfId="0" applyFont="1" applyFill="1" applyBorder="1" applyAlignment="1">
      <alignment horizontal="left" vertical="center" shrinkToFit="1"/>
    </xf>
    <xf numFmtId="0" fontId="22" fillId="0" borderId="0" xfId="0" applyFont="1" applyFill="1" applyBorder="1" applyAlignment="1">
      <alignment horizontal="left" vertical="center" shrinkToFit="1"/>
    </xf>
    <xf numFmtId="0" fontId="34" fillId="0" borderId="0" xfId="0" applyFont="1" applyBorder="1" applyAlignment="1">
      <alignment vertical="center" shrinkToFit="1"/>
    </xf>
    <xf numFmtId="0" fontId="34" fillId="0" borderId="35" xfId="0" applyFont="1" applyFill="1" applyBorder="1" applyAlignment="1">
      <alignment horizontal="center" vertical="center" shrinkToFit="1"/>
    </xf>
    <xf numFmtId="0" fontId="34" fillId="0" borderId="36" xfId="0" applyFont="1" applyBorder="1" applyAlignment="1">
      <alignment horizontal="right"/>
    </xf>
    <xf numFmtId="0" fontId="28" fillId="0" borderId="38" xfId="0" applyFont="1" applyFill="1" applyBorder="1" applyAlignment="1">
      <alignment vertical="center" textRotation="180" shrinkToFit="1"/>
    </xf>
    <xf numFmtId="0" fontId="28" fillId="0" borderId="38" xfId="0" applyFont="1" applyBorder="1" applyAlignment="1">
      <alignment horizontal="left" vertical="center" shrinkToFit="1"/>
    </xf>
    <xf numFmtId="0" fontId="28" fillId="0" borderId="20" xfId="0" applyFont="1" applyFill="1" applyBorder="1" applyAlignment="1">
      <alignment vertical="center" textRotation="180" shrinkToFit="1"/>
    </xf>
    <xf numFmtId="0" fontId="57" fillId="0" borderId="25" xfId="0" applyFont="1" applyBorder="1" applyAlignment="1">
      <alignment horizontal="left" vertical="center" shrinkToFit="1"/>
    </xf>
    <xf numFmtId="0" fontId="57" fillId="0" borderId="18" xfId="0" applyFont="1" applyBorder="1" applyAlignment="1">
      <alignment horizontal="left" vertical="center" shrinkToFit="1"/>
    </xf>
    <xf numFmtId="0" fontId="28" fillId="27" borderId="33" xfId="0" applyFont="1" applyFill="1" applyBorder="1" applyAlignment="1">
      <alignment horizontal="center" vertical="center" shrinkToFit="1"/>
    </xf>
    <xf numFmtId="0" fontId="57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shrinkToFit="1"/>
    </xf>
    <xf numFmtId="0" fontId="58" fillId="0" borderId="18" xfId="0" applyFont="1" applyFill="1" applyBorder="1" applyAlignment="1">
      <alignment vertical="center" shrinkToFit="1"/>
    </xf>
    <xf numFmtId="0" fontId="48" fillId="0" borderId="18" xfId="0" applyFont="1" applyBorder="1" applyAlignment="1">
      <alignment horizontal="left" vertical="center" shrinkToFit="1"/>
    </xf>
    <xf numFmtId="0" fontId="35" fillId="0" borderId="0" xfId="0" applyFont="1" applyAlignment="1">
      <alignment vertical="center"/>
    </xf>
    <xf numFmtId="0" fontId="58" fillId="0" borderId="18" xfId="0" applyFont="1" applyBorder="1" applyAlignment="1">
      <alignment horizontal="left" vertical="center" shrinkToFit="1"/>
    </xf>
    <xf numFmtId="0" fontId="59" fillId="0" borderId="18" xfId="0" applyFont="1" applyBorder="1" applyAlignment="1">
      <alignment horizontal="left" vertical="center" shrinkToFit="1"/>
    </xf>
    <xf numFmtId="0" fontId="57" fillId="0" borderId="33" xfId="0" applyFont="1" applyBorder="1" applyAlignment="1">
      <alignment horizontal="left" vertical="center" shrinkToFit="1"/>
    </xf>
    <xf numFmtId="0" fontId="60" fillId="0" borderId="39" xfId="0" applyFont="1" applyBorder="1" applyAlignment="1">
      <alignment horizontal="left" vertical="center" shrinkToFit="1"/>
    </xf>
    <xf numFmtId="0" fontId="59" fillId="0" borderId="18" xfId="0" applyFont="1" applyFill="1" applyBorder="1" applyAlignment="1">
      <alignment horizontal="left" vertical="center" shrinkToFit="1"/>
    </xf>
    <xf numFmtId="0" fontId="59" fillId="0" borderId="18" xfId="0" applyFont="1" applyFill="1" applyBorder="1" applyAlignment="1">
      <alignment vertical="center" textRotation="180" shrinkToFit="1"/>
    </xf>
    <xf numFmtId="0" fontId="34" fillId="0" borderId="40" xfId="0" applyFont="1" applyFill="1" applyBorder="1">
      <alignment vertical="center"/>
    </xf>
    <xf numFmtId="0" fontId="59" fillId="0" borderId="18" xfId="0" applyFont="1" applyBorder="1" applyAlignment="1">
      <alignment horizontal="center" vertical="center" shrinkToFit="1"/>
    </xf>
    <xf numFmtId="0" fontId="81" fillId="0" borderId="18" xfId="0" applyFont="1" applyFill="1" applyBorder="1" applyAlignment="1">
      <alignment horizontal="left" vertical="center" shrinkToFit="1"/>
    </xf>
    <xf numFmtId="0" fontId="81" fillId="0" borderId="25" xfId="0" applyFont="1" applyFill="1" applyBorder="1" applyAlignment="1">
      <alignment vertical="center" shrinkToFit="1"/>
    </xf>
    <xf numFmtId="0" fontId="22" fillId="0" borderId="32" xfId="0" applyFont="1" applyFill="1" applyBorder="1" applyAlignment="1">
      <alignment horizontal="left" vertical="center" shrinkToFit="1"/>
    </xf>
    <xf numFmtId="0" fontId="64" fillId="28" borderId="41" xfId="20" applyFont="1" applyFill="1" applyBorder="1"/>
    <xf numFmtId="0" fontId="64" fillId="28" borderId="42" xfId="20" applyFont="1" applyFill="1" applyBorder="1"/>
    <xf numFmtId="0" fontId="64" fillId="28" borderId="43" xfId="20" applyFont="1" applyFill="1" applyBorder="1"/>
    <xf numFmtId="0" fontId="54" fillId="28" borderId="42" xfId="20" applyFont="1" applyFill="1" applyBorder="1"/>
    <xf numFmtId="0" fontId="54" fillId="28" borderId="43" xfId="20" applyFont="1" applyFill="1" applyBorder="1"/>
    <xf numFmtId="0" fontId="81" fillId="0" borderId="33" xfId="0" applyFont="1" applyBorder="1" applyAlignment="1">
      <alignment horizontal="left" vertical="center" shrinkToFit="1"/>
    </xf>
    <xf numFmtId="0" fontId="40" fillId="0" borderId="33" xfId="0" applyFont="1" applyBorder="1">
      <alignment vertical="center"/>
    </xf>
    <xf numFmtId="0" fontId="68" fillId="0" borderId="44" xfId="0" applyFont="1" applyFill="1" applyBorder="1" applyAlignment="1" applyProtection="1">
      <alignment vertical="center"/>
    </xf>
    <xf numFmtId="0" fontId="3" fillId="28" borderId="0" xfId="20" applyFill="1"/>
    <xf numFmtId="0" fontId="3" fillId="28" borderId="0" xfId="20" applyFill="1" applyAlignment="1"/>
    <xf numFmtId="0" fontId="3" fillId="28" borderId="0" xfId="20" applyFill="1" applyBorder="1"/>
    <xf numFmtId="0" fontId="47" fillId="28" borderId="0" xfId="20" applyFont="1" applyFill="1"/>
    <xf numFmtId="0" fontId="44" fillId="28" borderId="0" xfId="20" applyFont="1" applyFill="1"/>
    <xf numFmtId="0" fontId="61" fillId="28" borderId="0" xfId="20" applyFont="1" applyFill="1"/>
    <xf numFmtId="0" fontId="62" fillId="28" borderId="0" xfId="20" applyFont="1" applyFill="1"/>
    <xf numFmtId="0" fontId="63" fillId="28" borderId="0" xfId="20" applyFont="1" applyFill="1"/>
    <xf numFmtId="0" fontId="41" fillId="28" borderId="52" xfId="20" applyFont="1" applyFill="1" applyBorder="1"/>
    <xf numFmtId="0" fontId="42" fillId="28" borderId="50" xfId="20" applyFont="1" applyFill="1" applyBorder="1"/>
    <xf numFmtId="0" fontId="41" fillId="28" borderId="50" xfId="20" applyFont="1" applyFill="1" applyBorder="1"/>
    <xf numFmtId="0" fontId="42" fillId="28" borderId="51" xfId="20" applyFont="1" applyFill="1" applyBorder="1"/>
    <xf numFmtId="0" fontId="41" fillId="28" borderId="41" xfId="20" applyFont="1" applyFill="1" applyBorder="1"/>
    <xf numFmtId="0" fontId="42" fillId="28" borderId="42" xfId="20" applyFont="1" applyFill="1" applyBorder="1"/>
    <xf numFmtId="0" fontId="41" fillId="28" borderId="42" xfId="20" applyFont="1" applyFill="1" applyBorder="1"/>
    <xf numFmtId="0" fontId="42" fillId="28" borderId="43" xfId="20" applyFont="1" applyFill="1" applyBorder="1"/>
    <xf numFmtId="0" fontId="0" fillId="28" borderId="0" xfId="0" applyFill="1">
      <alignment vertical="center"/>
    </xf>
    <xf numFmtId="0" fontId="0" fillId="0" borderId="0" xfId="0" applyFont="1" applyBorder="1" applyAlignment="1">
      <alignment horizontal="center" vertical="center"/>
    </xf>
    <xf numFmtId="0" fontId="82" fillId="0" borderId="18" xfId="0" applyFont="1" applyFill="1" applyBorder="1" applyAlignment="1">
      <alignment horizontal="left" vertical="center" shrinkToFit="1"/>
    </xf>
    <xf numFmtId="0" fontId="81" fillId="0" borderId="18" xfId="0" applyFont="1" applyBorder="1" applyAlignment="1">
      <alignment horizontal="left" vertical="center" shrinkToFit="1"/>
    </xf>
    <xf numFmtId="0" fontId="82" fillId="0" borderId="18" xfId="0" applyFont="1" applyBorder="1" applyAlignment="1">
      <alignment horizontal="left" vertical="center" shrinkToFit="1"/>
    </xf>
    <xf numFmtId="0" fontId="28" fillId="0" borderId="33" xfId="0" applyFont="1" applyFill="1" applyBorder="1">
      <alignment vertical="center"/>
    </xf>
    <xf numFmtId="0" fontId="70" fillId="0" borderId="0" xfId="20" applyFont="1" applyFill="1"/>
    <xf numFmtId="0" fontId="72" fillId="0" borderId="0" xfId="0" applyFont="1" applyFill="1" applyBorder="1" applyAlignment="1">
      <alignment horizontal="left" shrinkToFit="1"/>
    </xf>
    <xf numFmtId="0" fontId="70" fillId="0" borderId="0" xfId="20" applyFont="1" applyFill="1" applyAlignment="1"/>
    <xf numFmtId="0" fontId="70" fillId="0" borderId="0" xfId="20" applyFont="1" applyFill="1" applyBorder="1"/>
    <xf numFmtId="0" fontId="73" fillId="0" borderId="0" xfId="20" applyFont="1" applyFill="1"/>
    <xf numFmtId="0" fontId="76" fillId="0" borderId="0" xfId="20" applyFont="1" applyFill="1"/>
    <xf numFmtId="0" fontId="77" fillId="0" borderId="0" xfId="20" applyFont="1" applyFill="1"/>
    <xf numFmtId="0" fontId="78" fillId="0" borderId="0" xfId="20" applyFont="1" applyFill="1"/>
    <xf numFmtId="0" fontId="64" fillId="0" borderId="45" xfId="20" applyFont="1" applyFill="1" applyBorder="1"/>
    <xf numFmtId="0" fontId="64" fillId="0" borderId="39" xfId="20" applyFont="1" applyFill="1" applyBorder="1"/>
    <xf numFmtId="0" fontId="64" fillId="0" borderId="46" xfId="20" applyFont="1" applyFill="1" applyBorder="1"/>
    <xf numFmtId="0" fontId="64" fillId="0" borderId="47" xfId="20" applyFont="1" applyFill="1" applyBorder="1"/>
    <xf numFmtId="0" fontId="64" fillId="0" borderId="48" xfId="20" applyFont="1" applyFill="1" applyBorder="1"/>
    <xf numFmtId="0" fontId="64" fillId="0" borderId="49" xfId="20" applyFont="1" applyFill="1" applyBorder="1"/>
    <xf numFmtId="0" fontId="64" fillId="0" borderId="50" xfId="20" applyFont="1" applyFill="1" applyBorder="1"/>
    <xf numFmtId="0" fontId="64" fillId="0" borderId="51" xfId="20" applyFont="1" applyFill="1" applyBorder="1"/>
    <xf numFmtId="0" fontId="54" fillId="0" borderId="47" xfId="20" applyFont="1" applyFill="1" applyBorder="1"/>
    <xf numFmtId="0" fontId="54" fillId="0" borderId="50" xfId="20" applyFont="1" applyFill="1" applyBorder="1"/>
    <xf numFmtId="0" fontId="54" fillId="0" borderId="48" xfId="20" applyFont="1" applyFill="1" applyBorder="1"/>
    <xf numFmtId="0" fontId="54" fillId="0" borderId="51" xfId="20" applyFont="1" applyFill="1" applyBorder="1"/>
    <xf numFmtId="0" fontId="64" fillId="0" borderId="41" xfId="20" applyFont="1" applyFill="1" applyBorder="1"/>
    <xf numFmtId="0" fontId="64" fillId="0" borderId="42" xfId="20" applyFont="1" applyFill="1" applyBorder="1"/>
    <xf numFmtId="0" fontId="64" fillId="0" borderId="43" xfId="20" applyFont="1" applyFill="1" applyBorder="1"/>
    <xf numFmtId="0" fontId="54" fillId="0" borderId="41" xfId="20" applyFont="1" applyFill="1" applyBorder="1"/>
    <xf numFmtId="0" fontId="54" fillId="0" borderId="42" xfId="20" applyFont="1" applyFill="1" applyBorder="1"/>
    <xf numFmtId="0" fontId="79" fillId="0" borderId="0" xfId="20" applyFont="1" applyFill="1"/>
    <xf numFmtId="0" fontId="52" fillId="0" borderId="47" xfId="20" applyFont="1" applyFill="1" applyBorder="1"/>
    <xf numFmtId="0" fontId="52" fillId="0" borderId="50" xfId="20" applyFont="1" applyFill="1" applyBorder="1"/>
    <xf numFmtId="0" fontId="52" fillId="0" borderId="51" xfId="20" applyFont="1" applyFill="1" applyBorder="1"/>
    <xf numFmtId="0" fontId="52" fillId="0" borderId="52" xfId="20" applyFont="1" applyFill="1" applyBorder="1"/>
    <xf numFmtId="0" fontId="56" fillId="0" borderId="52" xfId="20" applyFont="1" applyFill="1" applyBorder="1"/>
    <xf numFmtId="0" fontId="56" fillId="0" borderId="50" xfId="20" applyFont="1" applyFill="1" applyBorder="1"/>
    <xf numFmtId="0" fontId="56" fillId="0" borderId="51" xfId="20" applyFont="1" applyFill="1" applyBorder="1"/>
    <xf numFmtId="0" fontId="64" fillId="0" borderId="59" xfId="20" applyFont="1" applyFill="1" applyBorder="1"/>
    <xf numFmtId="0" fontId="52" fillId="0" borderId="41" xfId="20" applyFont="1" applyFill="1" applyBorder="1"/>
    <xf numFmtId="0" fontId="52" fillId="0" borderId="42" xfId="20" applyFont="1" applyFill="1" applyBorder="1"/>
    <xf numFmtId="0" fontId="52" fillId="0" borderId="43" xfId="20" applyFont="1" applyFill="1" applyBorder="1"/>
    <xf numFmtId="0" fontId="56" fillId="0" borderId="42" xfId="20" applyFont="1" applyFill="1" applyBorder="1"/>
    <xf numFmtId="0" fontId="56" fillId="0" borderId="43" xfId="20" applyFont="1" applyFill="1" applyBorder="1"/>
    <xf numFmtId="0" fontId="52" fillId="0" borderId="49" xfId="20" applyFont="1" applyFill="1" applyBorder="1"/>
    <xf numFmtId="0" fontId="52" fillId="0" borderId="59" xfId="20" applyFont="1" applyFill="1" applyBorder="1"/>
    <xf numFmtId="0" fontId="56" fillId="0" borderId="53" xfId="20" applyFont="1" applyFill="1" applyBorder="1"/>
    <xf numFmtId="0" fontId="56" fillId="0" borderId="54" xfId="20" applyFont="1" applyFill="1" applyBorder="1"/>
    <xf numFmtId="0" fontId="56" fillId="0" borderId="55" xfId="20" applyFont="1" applyFill="1" applyBorder="1"/>
    <xf numFmtId="0" fontId="52" fillId="0" borderId="56" xfId="20" applyFont="1" applyFill="1" applyBorder="1"/>
    <xf numFmtId="0" fontId="52" fillId="0" borderId="57" xfId="20" applyFont="1" applyFill="1" applyBorder="1"/>
    <xf numFmtId="0" fontId="52" fillId="0" borderId="58" xfId="20" applyFont="1" applyFill="1" applyBorder="1"/>
    <xf numFmtId="0" fontId="31" fillId="0" borderId="18" xfId="0" applyFont="1" applyFill="1" applyBorder="1" applyAlignment="1">
      <alignment horizontal="left" vertical="center" shrinkToFit="1"/>
    </xf>
    <xf numFmtId="0" fontId="31" fillId="0" borderId="18" xfId="0" applyFont="1" applyBorder="1" applyAlignment="1">
      <alignment horizontal="left" vertical="center" shrinkToFit="1"/>
    </xf>
    <xf numFmtId="0" fontId="20" fillId="0" borderId="18" xfId="0" applyFont="1" applyFill="1" applyBorder="1" applyAlignment="1">
      <alignment horizontal="left" vertical="center" shrinkToFit="1"/>
    </xf>
    <xf numFmtId="0" fontId="31" fillId="0" borderId="18" xfId="0" applyFont="1" applyFill="1" applyBorder="1" applyAlignment="1">
      <alignment vertical="center" textRotation="180" shrinkToFit="1"/>
    </xf>
    <xf numFmtId="0" fontId="31" fillId="0" borderId="18" xfId="0" applyFont="1" applyBorder="1" applyAlignment="1">
      <alignment horizontal="left" vertical="center" shrinkToFit="1"/>
    </xf>
    <xf numFmtId="0" fontId="31" fillId="0" borderId="18" xfId="0" applyFont="1" applyFill="1" applyBorder="1" applyAlignment="1">
      <alignment vertical="center" textRotation="180" shrinkToFit="1"/>
    </xf>
    <xf numFmtId="0" fontId="28" fillId="0" borderId="0" xfId="0" applyFont="1">
      <alignment vertical="center"/>
    </xf>
    <xf numFmtId="0" fontId="31" fillId="28" borderId="18" xfId="0" applyFont="1" applyFill="1" applyBorder="1" applyAlignment="1">
      <alignment horizontal="left" vertical="center" shrinkToFit="1"/>
    </xf>
    <xf numFmtId="0" fontId="20" fillId="28" borderId="18" xfId="0" applyFont="1" applyFill="1" applyBorder="1" applyAlignment="1">
      <alignment horizontal="left" vertical="center" shrinkToFit="1"/>
    </xf>
    <xf numFmtId="0" fontId="31" fillId="0" borderId="18" xfId="0" applyFont="1" applyBorder="1" applyAlignment="1">
      <alignment horizontal="left" vertical="center" shrinkToFit="1"/>
    </xf>
    <xf numFmtId="0" fontId="31" fillId="0" borderId="18" xfId="0" applyFont="1" applyFill="1" applyBorder="1" applyAlignment="1">
      <alignment vertical="center" textRotation="180" shrinkToFit="1"/>
    </xf>
    <xf numFmtId="0" fontId="87" fillId="0" borderId="45" xfId="20" applyFont="1" applyFill="1" applyBorder="1"/>
    <xf numFmtId="0" fontId="87" fillId="0" borderId="39" xfId="20" applyFont="1" applyFill="1" applyBorder="1"/>
    <xf numFmtId="0" fontId="87" fillId="0" borderId="46" xfId="20" applyFont="1" applyFill="1" applyBorder="1"/>
    <xf numFmtId="0" fontId="87" fillId="0" borderId="47" xfId="20" applyFont="1" applyFill="1" applyBorder="1"/>
    <xf numFmtId="0" fontId="87" fillId="0" borderId="48" xfId="20" applyFont="1" applyFill="1" applyBorder="1"/>
    <xf numFmtId="0" fontId="87" fillId="0" borderId="49" xfId="20" applyFont="1" applyFill="1" applyBorder="1"/>
    <xf numFmtId="0" fontId="87" fillId="0" borderId="50" xfId="20" applyFont="1" applyFill="1" applyBorder="1"/>
    <xf numFmtId="0" fontId="87" fillId="0" borderId="51" xfId="20" applyFont="1" applyFill="1" applyBorder="1"/>
    <xf numFmtId="0" fontId="87" fillId="0" borderId="41" xfId="20" applyFont="1" applyFill="1" applyBorder="1"/>
    <xf numFmtId="0" fontId="87" fillId="0" borderId="42" xfId="20" applyFont="1" applyFill="1" applyBorder="1"/>
    <xf numFmtId="0" fontId="87" fillId="0" borderId="43" xfId="20" applyFont="1" applyFill="1" applyBorder="1"/>
    <xf numFmtId="0" fontId="90" fillId="0" borderId="47" xfId="20" applyFont="1" applyFill="1" applyBorder="1"/>
    <xf numFmtId="0" fontId="90" fillId="0" borderId="50" xfId="20" applyFont="1" applyFill="1" applyBorder="1"/>
    <xf numFmtId="0" fontId="90" fillId="0" borderId="51" xfId="20" applyFont="1" applyFill="1" applyBorder="1"/>
    <xf numFmtId="0" fontId="90" fillId="0" borderId="52" xfId="20" applyFont="1" applyFill="1" applyBorder="1"/>
    <xf numFmtId="0" fontId="90" fillId="0" borderId="41" xfId="20" applyFont="1" applyFill="1" applyBorder="1"/>
    <xf numFmtId="0" fontId="90" fillId="0" borderId="42" xfId="20" applyFont="1" applyFill="1" applyBorder="1"/>
    <xf numFmtId="0" fontId="90" fillId="0" borderId="43" xfId="20" applyFont="1" applyFill="1" applyBorder="1"/>
    <xf numFmtId="0" fontId="90" fillId="0" borderId="49" xfId="20" applyFont="1" applyFill="1" applyBorder="1"/>
    <xf numFmtId="0" fontId="91" fillId="0" borderId="50" xfId="20" applyFont="1" applyFill="1" applyBorder="1"/>
    <xf numFmtId="0" fontId="91" fillId="0" borderId="51" xfId="20" applyFont="1" applyFill="1" applyBorder="1"/>
    <xf numFmtId="0" fontId="91" fillId="0" borderId="43" xfId="20" applyFont="1" applyFill="1" applyBorder="1"/>
    <xf numFmtId="0" fontId="91" fillId="0" borderId="42" xfId="20" applyFont="1" applyFill="1" applyBorder="1"/>
    <xf numFmtId="0" fontId="92" fillId="0" borderId="18" xfId="0" applyFont="1" applyFill="1" applyBorder="1" applyAlignment="1">
      <alignment horizontal="left" vertical="center" shrinkToFit="1"/>
    </xf>
    <xf numFmtId="0" fontId="92" fillId="0" borderId="37" xfId="0" applyFont="1" applyFill="1" applyBorder="1">
      <alignment vertical="center"/>
    </xf>
    <xf numFmtId="0" fontId="93" fillId="0" borderId="18" xfId="0" applyFont="1" applyFill="1" applyBorder="1" applyAlignment="1">
      <alignment horizontal="left" vertical="center" shrinkToFit="1"/>
    </xf>
    <xf numFmtId="0" fontId="92" fillId="0" borderId="18" xfId="0" applyFont="1" applyBorder="1" applyAlignment="1">
      <alignment horizontal="left" vertical="center" shrinkToFit="1"/>
    </xf>
    <xf numFmtId="0" fontId="28" fillId="29" borderId="16" xfId="0" applyFont="1" applyFill="1" applyBorder="1" applyAlignment="1">
      <alignment horizontal="center" vertical="center" shrinkToFit="1"/>
    </xf>
    <xf numFmtId="0" fontId="39" fillId="28" borderId="0" xfId="0" applyFont="1" applyFill="1" applyBorder="1" applyAlignment="1">
      <alignment horizontal="left" shrinkToFit="1"/>
    </xf>
    <xf numFmtId="0" fontId="90" fillId="0" borderId="39" xfId="20" applyFont="1" applyFill="1" applyBorder="1"/>
    <xf numFmtId="0" fontId="90" fillId="0" borderId="79" xfId="20" applyFont="1" applyFill="1" applyBorder="1"/>
    <xf numFmtId="0" fontId="90" fillId="0" borderId="80" xfId="20" applyFont="1" applyFill="1" applyBorder="1"/>
    <xf numFmtId="0" fontId="90" fillId="0" borderId="33" xfId="20" applyFont="1" applyFill="1" applyBorder="1"/>
    <xf numFmtId="0" fontId="90" fillId="0" borderId="81" xfId="20" applyFont="1" applyFill="1" applyBorder="1"/>
    <xf numFmtId="0" fontId="90" fillId="0" borderId="82" xfId="20" applyFont="1" applyFill="1" applyBorder="1"/>
    <xf numFmtId="0" fontId="90" fillId="0" borderId="83" xfId="20" applyFont="1" applyFill="1" applyBorder="1"/>
    <xf numFmtId="0" fontId="28" fillId="0" borderId="0" xfId="0" applyFont="1" applyBorder="1" applyAlignment="1">
      <alignment horizontal="left" shrinkToFit="1"/>
    </xf>
    <xf numFmtId="0" fontId="83" fillId="0" borderId="18" xfId="0" applyFont="1" applyFill="1" applyBorder="1" applyAlignment="1">
      <alignment horizontal="left" vertical="center" shrinkToFit="1"/>
    </xf>
    <xf numFmtId="0" fontId="28" fillId="0" borderId="84" xfId="0" applyFont="1" applyFill="1" applyBorder="1" applyAlignment="1">
      <alignment horizontal="left" vertical="center" shrinkToFit="1"/>
    </xf>
    <xf numFmtId="0" fontId="22" fillId="0" borderId="18" xfId="0" applyFont="1" applyFill="1" applyBorder="1" applyAlignment="1">
      <alignment vertical="center" textRotation="255" shrinkToFit="1"/>
    </xf>
    <xf numFmtId="0" fontId="92" fillId="28" borderId="84" xfId="0" applyFont="1" applyFill="1" applyBorder="1" applyAlignment="1">
      <alignment horizontal="left" vertical="center" shrinkToFit="1"/>
    </xf>
    <xf numFmtId="0" fontId="28" fillId="28" borderId="18" xfId="0" applyFont="1" applyFill="1" applyBorder="1" applyAlignment="1">
      <alignment horizontal="left" vertical="center" shrinkToFit="1"/>
    </xf>
    <xf numFmtId="0" fontId="28" fillId="28" borderId="18" xfId="0" applyFont="1" applyFill="1" applyBorder="1" applyAlignment="1">
      <alignment vertical="center" textRotation="180" shrinkToFit="1"/>
    </xf>
    <xf numFmtId="0" fontId="28" fillId="0" borderId="0" xfId="0" applyFont="1" applyBorder="1" applyAlignment="1">
      <alignment horizontal="center" shrinkToFit="1"/>
    </xf>
    <xf numFmtId="0" fontId="28" fillId="0" borderId="12" xfId="0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shrinkToFit="1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1" xfId="0" applyFont="1" applyFill="1" applyBorder="1" applyAlignment="1">
      <alignment horizontal="center" vertical="center"/>
    </xf>
    <xf numFmtId="0" fontId="28" fillId="24" borderId="16" xfId="0" applyFont="1" applyFill="1" applyBorder="1" applyAlignment="1">
      <alignment horizontal="center" vertical="center" wrapText="1" shrinkToFit="1"/>
    </xf>
    <xf numFmtId="0" fontId="22" fillId="0" borderId="0" xfId="0" applyFont="1" applyFill="1">
      <alignment vertical="center"/>
    </xf>
    <xf numFmtId="0" fontId="28" fillId="0" borderId="77" xfId="0" applyFont="1" applyFill="1" applyBorder="1" applyAlignment="1">
      <alignment horizontal="left" vertical="center" shrinkToFit="1"/>
    </xf>
    <xf numFmtId="0" fontId="28" fillId="28" borderId="78" xfId="0" applyFont="1" applyFill="1" applyBorder="1" applyAlignment="1">
      <alignment horizontal="left" vertical="center" shrinkToFit="1"/>
    </xf>
    <xf numFmtId="0" fontId="28" fillId="28" borderId="78" xfId="0" applyFont="1" applyFill="1" applyBorder="1" applyAlignment="1">
      <alignment vertical="center" textRotation="180" shrinkToFit="1"/>
    </xf>
    <xf numFmtId="0" fontId="82" fillId="28" borderId="78" xfId="0" applyFont="1" applyFill="1" applyBorder="1" applyAlignment="1">
      <alignment horizontal="left" vertical="center" shrinkToFit="1"/>
    </xf>
    <xf numFmtId="0" fontId="82" fillId="28" borderId="78" xfId="0" applyFont="1" applyFill="1" applyBorder="1" applyAlignment="1">
      <alignment vertical="center" textRotation="180" shrinkToFit="1"/>
    </xf>
    <xf numFmtId="0" fontId="22" fillId="28" borderId="84" xfId="0" applyFont="1" applyFill="1" applyBorder="1" applyAlignment="1">
      <alignment horizontal="left" vertical="center" shrinkToFit="1"/>
    </xf>
    <xf numFmtId="0" fontId="28" fillId="0" borderId="0" xfId="0" applyFont="1" applyAlignment="1">
      <alignment vertical="center" shrinkToFit="1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8" fillId="0" borderId="18" xfId="0" applyFont="1" applyBorder="1" applyAlignment="1">
      <alignment vertical="center" textRotation="180" shrinkToFit="1"/>
    </xf>
    <xf numFmtId="0" fontId="22" fillId="0" borderId="18" xfId="0" applyFont="1" applyBorder="1" applyAlignment="1">
      <alignment vertical="center" textRotation="180" shrinkToFit="1"/>
    </xf>
    <xf numFmtId="0" fontId="28" fillId="0" borderId="18" xfId="0" applyFont="1" applyBorder="1" applyAlignment="1">
      <alignment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40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0" xfId="0" applyFont="1">
      <alignment vertical="center"/>
    </xf>
    <xf numFmtId="0" fontId="28" fillId="0" borderId="18" xfId="0" applyFont="1" applyFill="1" applyBorder="1" applyAlignment="1">
      <alignment vertical="center" textRotation="255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40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shrinkToFit="1"/>
    </xf>
    <xf numFmtId="0" fontId="22" fillId="0" borderId="18" xfId="0" applyFont="1" applyBorder="1" applyAlignment="1">
      <alignment horizontal="center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2" fillId="0" borderId="32" xfId="0" applyFont="1" applyBorder="1" applyAlignment="1">
      <alignment horizontal="left" vertical="center" shrinkToFit="1"/>
    </xf>
    <xf numFmtId="0" fontId="22" fillId="0" borderId="18" xfId="0" applyFont="1" applyBorder="1" applyAlignment="1">
      <alignment horizontal="center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98" fillId="0" borderId="0" xfId="20" applyFont="1" applyFill="1"/>
    <xf numFmtId="0" fontId="98" fillId="0" borderId="0" xfId="20" applyFont="1" applyFill="1" applyAlignment="1"/>
    <xf numFmtId="0" fontId="100" fillId="0" borderId="0" xfId="0" applyFont="1" applyFill="1" applyBorder="1" applyAlignment="1">
      <alignment horizontal="left" shrinkToFit="1"/>
    </xf>
    <xf numFmtId="0" fontId="98" fillId="0" borderId="0" xfId="20" applyFont="1" applyFill="1" applyBorder="1"/>
    <xf numFmtId="0" fontId="103" fillId="0" borderId="0" xfId="20" applyFont="1" applyFill="1"/>
    <xf numFmtId="0" fontId="104" fillId="0" borderId="0" xfId="20" applyFont="1" applyFill="1"/>
    <xf numFmtId="0" fontId="106" fillId="0" borderId="0" xfId="20" applyFont="1" applyFill="1"/>
    <xf numFmtId="0" fontId="108" fillId="0" borderId="0" xfId="20" applyFont="1" applyFill="1"/>
    <xf numFmtId="0" fontId="109" fillId="0" borderId="45" xfId="20" applyFont="1" applyFill="1" applyBorder="1"/>
    <xf numFmtId="0" fontId="109" fillId="0" borderId="39" xfId="20" applyFont="1" applyFill="1" applyBorder="1"/>
    <xf numFmtId="0" fontId="109" fillId="0" borderId="46" xfId="20" applyFont="1" applyFill="1" applyBorder="1"/>
    <xf numFmtId="0" fontId="109" fillId="0" borderId="47" xfId="20" applyFont="1" applyFill="1" applyBorder="1"/>
    <xf numFmtId="0" fontId="109" fillId="0" borderId="48" xfId="20" applyFont="1" applyFill="1" applyBorder="1"/>
    <xf numFmtId="0" fontId="109" fillId="0" borderId="49" xfId="20" applyFont="1" applyFill="1" applyBorder="1"/>
    <xf numFmtId="0" fontId="109" fillId="0" borderId="50" xfId="20" applyFont="1" applyFill="1" applyBorder="1"/>
    <xf numFmtId="0" fontId="109" fillId="0" borderId="51" xfId="20" applyFont="1" applyFill="1" applyBorder="1"/>
    <xf numFmtId="0" fontId="109" fillId="0" borderId="41" xfId="20" applyFont="1" applyFill="1" applyBorder="1"/>
    <xf numFmtId="0" fontId="109" fillId="0" borderId="42" xfId="20" applyFont="1" applyFill="1" applyBorder="1"/>
    <xf numFmtId="0" fontId="109" fillId="0" borderId="43" xfId="20" applyFont="1" applyFill="1" applyBorder="1"/>
    <xf numFmtId="0" fontId="110" fillId="0" borderId="0" xfId="20" applyFont="1" applyFill="1"/>
    <xf numFmtId="0" fontId="113" fillId="0" borderId="47" xfId="20" applyFont="1" applyFill="1" applyBorder="1"/>
    <xf numFmtId="0" fontId="113" fillId="0" borderId="50" xfId="20" applyFont="1" applyFill="1" applyBorder="1"/>
    <xf numFmtId="0" fontId="113" fillId="0" borderId="51" xfId="20" applyFont="1" applyFill="1" applyBorder="1"/>
    <xf numFmtId="0" fontId="113" fillId="0" borderId="52" xfId="20" applyFont="1" applyFill="1" applyBorder="1"/>
    <xf numFmtId="0" fontId="113" fillId="0" borderId="41" xfId="20" applyFont="1" applyFill="1" applyBorder="1"/>
    <xf numFmtId="0" fontId="113" fillId="0" borderId="42" xfId="20" applyFont="1" applyFill="1" applyBorder="1"/>
    <xf numFmtId="0" fontId="113" fillId="0" borderId="43" xfId="20" applyFont="1" applyFill="1" applyBorder="1"/>
    <xf numFmtId="0" fontId="113" fillId="0" borderId="49" xfId="20" applyFont="1" applyFill="1" applyBorder="1"/>
    <xf numFmtId="0" fontId="113" fillId="0" borderId="53" xfId="20" applyFont="1" applyFill="1" applyBorder="1"/>
    <xf numFmtId="0" fontId="113" fillId="0" borderId="54" xfId="20" applyFont="1" applyFill="1" applyBorder="1"/>
    <xf numFmtId="0" fontId="113" fillId="0" borderId="55" xfId="20" applyFont="1" applyFill="1" applyBorder="1"/>
    <xf numFmtId="0" fontId="113" fillId="0" borderId="56" xfId="20" applyFont="1" applyFill="1" applyBorder="1"/>
    <xf numFmtId="0" fontId="113" fillId="0" borderId="57" xfId="20" applyFont="1" applyFill="1" applyBorder="1"/>
    <xf numFmtId="0" fontId="113" fillId="0" borderId="58" xfId="20" applyFont="1" applyFill="1" applyBorder="1"/>
    <xf numFmtId="0" fontId="114" fillId="0" borderId="50" xfId="20" applyFont="1" applyFill="1" applyBorder="1"/>
    <xf numFmtId="0" fontId="114" fillId="0" borderId="51" xfId="20" applyFont="1" applyFill="1" applyBorder="1"/>
    <xf numFmtId="0" fontId="114" fillId="0" borderId="43" xfId="20" applyFont="1" applyFill="1" applyBorder="1"/>
    <xf numFmtId="0" fontId="114" fillId="0" borderId="42" xfId="20" applyFont="1" applyFill="1" applyBorder="1"/>
    <xf numFmtId="0" fontId="116" fillId="0" borderId="52" xfId="20" applyFont="1" applyFill="1" applyBorder="1"/>
    <xf numFmtId="0" fontId="117" fillId="0" borderId="50" xfId="20" applyFont="1" applyFill="1" applyBorder="1"/>
    <xf numFmtId="0" fontId="116" fillId="0" borderId="50" xfId="20" applyFont="1" applyFill="1" applyBorder="1"/>
    <xf numFmtId="0" fontId="117" fillId="0" borderId="51" xfId="20" applyFont="1" applyFill="1" applyBorder="1"/>
    <xf numFmtId="0" fontId="116" fillId="0" borderId="41" xfId="20" applyFont="1" applyFill="1" applyBorder="1"/>
    <xf numFmtId="0" fontId="117" fillId="0" borderId="42" xfId="20" applyFont="1" applyFill="1" applyBorder="1"/>
    <xf numFmtId="0" fontId="116" fillId="0" borderId="42" xfId="20" applyFont="1" applyFill="1" applyBorder="1"/>
    <xf numFmtId="0" fontId="117" fillId="0" borderId="43" xfId="20" applyFont="1" applyFill="1" applyBorder="1"/>
    <xf numFmtId="0" fontId="98" fillId="0" borderId="0" xfId="0" applyFont="1" applyFill="1">
      <alignment vertical="center"/>
    </xf>
    <xf numFmtId="0" fontId="119" fillId="28" borderId="0" xfId="20" applyFont="1" applyFill="1"/>
    <xf numFmtId="0" fontId="120" fillId="28" borderId="0" xfId="0" applyFont="1" applyFill="1" applyAlignment="1">
      <alignment shrinkToFit="1"/>
    </xf>
    <xf numFmtId="0" fontId="121" fillId="28" borderId="0" xfId="0" applyFont="1" applyFill="1" applyAlignment="1">
      <alignment horizontal="left" shrinkToFit="1"/>
    </xf>
    <xf numFmtId="0" fontId="124" fillId="28" borderId="0" xfId="20" applyFont="1" applyFill="1"/>
    <xf numFmtId="0" fontId="123" fillId="28" borderId="0" xfId="20" applyFont="1" applyFill="1"/>
    <xf numFmtId="0" fontId="125" fillId="28" borderId="0" xfId="20" applyFont="1" applyFill="1"/>
    <xf numFmtId="0" fontId="126" fillId="28" borderId="0" xfId="20" applyFont="1" applyFill="1"/>
    <xf numFmtId="0" fontId="127" fillId="0" borderId="71" xfId="0" applyFont="1" applyBorder="1" applyAlignment="1">
      <alignment vertical="center" shrinkToFit="1"/>
    </xf>
    <xf numFmtId="0" fontId="127" fillId="0" borderId="40" xfId="0" applyFont="1" applyBorder="1" applyAlignment="1">
      <alignment vertical="center" shrinkToFit="1"/>
    </xf>
    <xf numFmtId="0" fontId="127" fillId="0" borderId="72" xfId="0" applyFont="1" applyBorder="1" applyAlignment="1">
      <alignment vertical="center" shrinkToFit="1"/>
    </xf>
    <xf numFmtId="0" fontId="127" fillId="0" borderId="68" xfId="0" applyFont="1" applyBorder="1" applyAlignment="1">
      <alignment vertical="center" shrinkToFit="1"/>
    </xf>
    <xf numFmtId="0" fontId="127" fillId="0" borderId="69" xfId="0" applyFont="1" applyBorder="1" applyAlignment="1">
      <alignment vertical="center" shrinkToFit="1"/>
    </xf>
    <xf numFmtId="0" fontId="127" fillId="0" borderId="70" xfId="0" applyFont="1" applyBorder="1" applyAlignment="1">
      <alignment vertical="center" shrinkToFit="1"/>
    </xf>
    <xf numFmtId="0" fontId="128" fillId="28" borderId="0" xfId="20" applyFont="1" applyFill="1"/>
    <xf numFmtId="0" fontId="129" fillId="0" borderId="52" xfId="20" applyFont="1" applyBorder="1"/>
    <xf numFmtId="0" fontId="129" fillId="0" borderId="50" xfId="20" applyFont="1" applyBorder="1"/>
    <xf numFmtId="0" fontId="129" fillId="0" borderId="49" xfId="20" applyFont="1" applyBorder="1"/>
    <xf numFmtId="0" fontId="129" fillId="0" borderId="51" xfId="20" applyFont="1" applyBorder="1"/>
    <xf numFmtId="0" fontId="129" fillId="0" borderId="43" xfId="20" applyFont="1" applyBorder="1"/>
    <xf numFmtId="0" fontId="129" fillId="0" borderId="42" xfId="20" applyFont="1" applyBorder="1"/>
    <xf numFmtId="0" fontId="129" fillId="0" borderId="41" xfId="20" applyFont="1" applyBorder="1"/>
    <xf numFmtId="0" fontId="130" fillId="28" borderId="0" xfId="20" applyFont="1" applyFill="1"/>
    <xf numFmtId="0" fontId="129" fillId="0" borderId="53" xfId="20" applyFont="1" applyBorder="1"/>
    <xf numFmtId="0" fontId="129" fillId="0" borderId="54" xfId="20" applyFont="1" applyBorder="1"/>
    <xf numFmtId="0" fontId="129" fillId="0" borderId="55" xfId="20" applyFont="1" applyBorder="1"/>
    <xf numFmtId="0" fontId="129" fillId="0" borderId="56" xfId="20" applyFont="1" applyBorder="1"/>
    <xf numFmtId="0" fontId="129" fillId="0" borderId="57" xfId="20" applyFont="1" applyBorder="1"/>
    <xf numFmtId="0" fontId="129" fillId="0" borderId="58" xfId="20" applyFont="1" applyBorder="1"/>
    <xf numFmtId="0" fontId="131" fillId="28" borderId="0" xfId="20" applyFont="1" applyFill="1"/>
    <xf numFmtId="0" fontId="132" fillId="0" borderId="50" xfId="20" applyFont="1" applyBorder="1"/>
    <xf numFmtId="0" fontId="132" fillId="0" borderId="51" xfId="20" applyFont="1" applyBorder="1"/>
    <xf numFmtId="0" fontId="133" fillId="0" borderId="47" xfId="20" applyFont="1" applyBorder="1"/>
    <xf numFmtId="0" fontId="133" fillId="0" borderId="50" xfId="20" applyFont="1" applyBorder="1"/>
    <xf numFmtId="0" fontId="133" fillId="0" borderId="48" xfId="20" applyFont="1" applyBorder="1"/>
    <xf numFmtId="0" fontId="133" fillId="0" borderId="51" xfId="20" applyFont="1" applyBorder="1"/>
    <xf numFmtId="0" fontId="132" fillId="0" borderId="43" xfId="20" applyFont="1" applyBorder="1"/>
    <xf numFmtId="0" fontId="132" fillId="0" borderId="42" xfId="20" applyFont="1" applyBorder="1"/>
    <xf numFmtId="0" fontId="133" fillId="0" borderId="41" xfId="20" applyFont="1" applyBorder="1"/>
    <xf numFmtId="0" fontId="133" fillId="0" borderId="42" xfId="20" applyFont="1" applyBorder="1"/>
    <xf numFmtId="0" fontId="133" fillId="0" borderId="43" xfId="20" applyFont="1" applyBorder="1"/>
    <xf numFmtId="0" fontId="136" fillId="0" borderId="45" xfId="20" applyFont="1" applyBorder="1"/>
    <xf numFmtId="0" fontId="136" fillId="0" borderId="39" xfId="20" applyFont="1" applyBorder="1"/>
    <xf numFmtId="0" fontId="136" fillId="0" borderId="46" xfId="20" applyFont="1" applyBorder="1"/>
    <xf numFmtId="0" fontId="136" fillId="0" borderId="47" xfId="20" applyFont="1" applyBorder="1"/>
    <xf numFmtId="0" fontId="136" fillId="0" borderId="48" xfId="20" applyFont="1" applyBorder="1"/>
    <xf numFmtId="0" fontId="136" fillId="0" borderId="49" xfId="20" applyFont="1" applyBorder="1"/>
    <xf numFmtId="0" fontId="136" fillId="0" borderId="50" xfId="20" applyFont="1" applyBorder="1"/>
    <xf numFmtId="0" fontId="136" fillId="0" borderId="51" xfId="20" applyFont="1" applyBorder="1"/>
    <xf numFmtId="0" fontId="136" fillId="0" borderId="41" xfId="20" applyFont="1" applyBorder="1"/>
    <xf numFmtId="0" fontId="136" fillId="0" borderId="42" xfId="20" applyFont="1" applyBorder="1"/>
    <xf numFmtId="0" fontId="136" fillId="0" borderId="43" xfId="20" applyFont="1" applyBorder="1"/>
    <xf numFmtId="178" fontId="134" fillId="0" borderId="40" xfId="0" applyNumberFormat="1" applyFont="1" applyBorder="1" applyAlignment="1">
      <alignment vertical="center" wrapText="1"/>
    </xf>
    <xf numFmtId="178" fontId="134" fillId="0" borderId="72" xfId="0" applyNumberFormat="1" applyFont="1" applyBorder="1" applyAlignment="1">
      <alignment vertical="center" wrapText="1"/>
    </xf>
    <xf numFmtId="178" fontId="134" fillId="0" borderId="0" xfId="0" applyNumberFormat="1" applyFont="1" applyAlignment="1">
      <alignment vertical="center" wrapText="1"/>
    </xf>
    <xf numFmtId="178" fontId="134" fillId="0" borderId="61" xfId="0" applyNumberFormat="1" applyFont="1" applyBorder="1" applyAlignment="1">
      <alignment vertical="center" wrapText="1"/>
    </xf>
    <xf numFmtId="0" fontId="138" fillId="0" borderId="52" xfId="20" applyFont="1" applyBorder="1"/>
    <xf numFmtId="0" fontId="138" fillId="0" borderId="50" xfId="20" applyFont="1" applyBorder="1"/>
    <xf numFmtId="0" fontId="138" fillId="0" borderId="51" xfId="20" applyFont="1" applyBorder="1"/>
    <xf numFmtId="0" fontId="138" fillId="0" borderId="42" xfId="20" applyFont="1" applyBorder="1"/>
    <xf numFmtId="0" fontId="138" fillId="0" borderId="43" xfId="20" applyFont="1" applyBorder="1"/>
    <xf numFmtId="0" fontId="119" fillId="28" borderId="0" xfId="0" applyFont="1" applyFill="1">
      <alignment vertical="center"/>
    </xf>
    <xf numFmtId="0" fontId="22" fillId="0" borderId="18" xfId="0" applyFont="1" applyFill="1" applyBorder="1" applyAlignment="1">
      <alignment horizontal="left" vertical="center" shrinkToFit="1"/>
    </xf>
    <xf numFmtId="0" fontId="22" fillId="0" borderId="18" xfId="0" applyFont="1" applyBorder="1" applyAlignment="1">
      <alignment horizontal="left" vertical="center" shrinkToFit="1"/>
    </xf>
    <xf numFmtId="0" fontId="28" fillId="0" borderId="18" xfId="0" applyFont="1" applyBorder="1" applyAlignment="1">
      <alignment horizontal="left" vertical="center" shrinkToFit="1"/>
    </xf>
    <xf numFmtId="0" fontId="28" fillId="0" borderId="18" xfId="0" applyFont="1" applyFill="1" applyBorder="1" applyAlignment="1">
      <alignment horizontal="left" vertical="center" shrinkToFit="1"/>
    </xf>
    <xf numFmtId="0" fontId="28" fillId="0" borderId="18" xfId="0" applyFont="1" applyFill="1" applyBorder="1" applyAlignment="1">
      <alignment vertical="center" textRotation="180" shrinkToFit="1"/>
    </xf>
    <xf numFmtId="0" fontId="22" fillId="0" borderId="0" xfId="0" applyFont="1" applyFill="1">
      <alignment vertical="center"/>
    </xf>
    <xf numFmtId="0" fontId="97" fillId="0" borderId="65" xfId="0" applyFont="1" applyBorder="1" applyAlignment="1">
      <alignment horizontal="center" vertical="center" shrinkToFit="1"/>
    </xf>
    <xf numFmtId="0" fontId="97" fillId="0" borderId="66" xfId="0" applyFont="1" applyBorder="1" applyAlignment="1">
      <alignment horizontal="center" vertical="center" shrinkToFit="1"/>
    </xf>
    <xf numFmtId="0" fontId="97" fillId="0" borderId="67" xfId="0" applyFont="1" applyBorder="1" applyAlignment="1">
      <alignment horizontal="center" vertical="center" shrinkToFit="1"/>
    </xf>
    <xf numFmtId="0" fontId="137" fillId="0" borderId="68" xfId="0" applyFont="1" applyBorder="1" applyAlignment="1">
      <alignment horizontal="center" vertical="center" shrinkToFit="1"/>
    </xf>
    <xf numFmtId="0" fontId="137" fillId="0" borderId="69" xfId="0" applyFont="1" applyBorder="1" applyAlignment="1">
      <alignment horizontal="center" vertical="center" shrinkToFit="1"/>
    </xf>
    <xf numFmtId="0" fontId="137" fillId="0" borderId="70" xfId="0" applyFont="1" applyBorder="1" applyAlignment="1">
      <alignment horizontal="center" vertical="center" shrinkToFit="1"/>
    </xf>
    <xf numFmtId="0" fontId="139" fillId="28" borderId="0" xfId="20" applyFont="1" applyFill="1" applyAlignment="1">
      <alignment horizontal="center"/>
    </xf>
    <xf numFmtId="0" fontId="97" fillId="0" borderId="60" xfId="0" applyFont="1" applyFill="1" applyBorder="1" applyAlignment="1">
      <alignment horizontal="center" vertical="center" shrinkToFit="1"/>
    </xf>
    <xf numFmtId="0" fontId="97" fillId="0" borderId="0" xfId="0" applyFont="1" applyFill="1" applyBorder="1" applyAlignment="1">
      <alignment horizontal="center" vertical="center" shrinkToFit="1"/>
    </xf>
    <xf numFmtId="0" fontId="97" fillId="0" borderId="61" xfId="0" applyFont="1" applyFill="1" applyBorder="1" applyAlignment="1">
      <alignment horizontal="center" vertical="center" shrinkToFit="1"/>
    </xf>
    <xf numFmtId="178" fontId="134" fillId="31" borderId="62" xfId="0" applyNumberFormat="1" applyFont="1" applyFill="1" applyBorder="1" applyAlignment="1">
      <alignment horizontal="center" vertical="center" wrapText="1"/>
    </xf>
    <xf numFmtId="178" fontId="134" fillId="31" borderId="63" xfId="0" applyNumberFormat="1" applyFont="1" applyFill="1" applyBorder="1" applyAlignment="1">
      <alignment horizontal="center" vertical="center" wrapText="1"/>
    </xf>
    <xf numFmtId="178" fontId="134" fillId="31" borderId="64" xfId="0" applyNumberFormat="1" applyFont="1" applyFill="1" applyBorder="1" applyAlignment="1">
      <alignment horizontal="center" vertical="center" wrapText="1"/>
    </xf>
    <xf numFmtId="0" fontId="97" fillId="0" borderId="71" xfId="0" applyFont="1" applyBorder="1" applyAlignment="1">
      <alignment horizontal="center" vertical="center" shrinkToFit="1"/>
    </xf>
    <xf numFmtId="0" fontId="97" fillId="0" borderId="40" xfId="0" applyFont="1" applyBorder="1" applyAlignment="1">
      <alignment horizontal="center" vertical="center" shrinkToFit="1"/>
    </xf>
    <xf numFmtId="0" fontId="97" fillId="0" borderId="72" xfId="0" applyFont="1" applyBorder="1" applyAlignment="1">
      <alignment horizontal="center" vertical="center" shrinkToFit="1"/>
    </xf>
    <xf numFmtId="0" fontId="97" fillId="32" borderId="60" xfId="0" applyFont="1" applyFill="1" applyBorder="1" applyAlignment="1">
      <alignment horizontal="center" vertical="center" shrinkToFit="1"/>
    </xf>
    <xf numFmtId="0" fontId="97" fillId="32" borderId="0" xfId="0" applyFont="1" applyFill="1" applyBorder="1" applyAlignment="1">
      <alignment horizontal="center" vertical="center" shrinkToFit="1"/>
    </xf>
    <xf numFmtId="0" fontId="97" fillId="32" borderId="61" xfId="0" applyFont="1" applyFill="1" applyBorder="1" applyAlignment="1">
      <alignment horizontal="center" vertical="center" shrinkToFit="1"/>
    </xf>
    <xf numFmtId="0" fontId="97" fillId="0" borderId="60" xfId="0" applyFont="1" applyBorder="1" applyAlignment="1">
      <alignment horizontal="center" vertical="center" shrinkToFit="1"/>
    </xf>
    <xf numFmtId="0" fontId="97" fillId="0" borderId="0" xfId="0" applyFont="1" applyBorder="1" applyAlignment="1">
      <alignment horizontal="center" vertical="center" shrinkToFit="1"/>
    </xf>
    <xf numFmtId="0" fontId="97" fillId="0" borderId="61" xfId="0" applyFont="1" applyBorder="1" applyAlignment="1">
      <alignment horizontal="center" vertical="center" shrinkToFit="1"/>
    </xf>
    <xf numFmtId="0" fontId="96" fillId="30" borderId="97" xfId="0" applyFont="1" applyFill="1" applyBorder="1" applyAlignment="1">
      <alignment horizontal="center" vertical="center" shrinkToFit="1"/>
    </xf>
    <xf numFmtId="0" fontId="96" fillId="30" borderId="98" xfId="0" applyFont="1" applyFill="1" applyBorder="1" applyAlignment="1">
      <alignment horizontal="center" vertical="center" shrinkToFit="1"/>
    </xf>
    <xf numFmtId="0" fontId="96" fillId="30" borderId="102" xfId="0" applyFont="1" applyFill="1" applyBorder="1" applyAlignment="1">
      <alignment horizontal="center" vertical="center" shrinkToFit="1"/>
    </xf>
    <xf numFmtId="0" fontId="97" fillId="0" borderId="100" xfId="0" applyFont="1" applyBorder="1" applyAlignment="1">
      <alignment horizontal="center" vertical="center" shrinkToFit="1"/>
    </xf>
    <xf numFmtId="0" fontId="97" fillId="0" borderId="95" xfId="0" applyFont="1" applyBorder="1" applyAlignment="1">
      <alignment horizontal="center" vertical="center" shrinkToFit="1"/>
    </xf>
    <xf numFmtId="0" fontId="97" fillId="0" borderId="96" xfId="0" applyFont="1" applyBorder="1" applyAlignment="1">
      <alignment horizontal="center" vertical="center" shrinkToFit="1"/>
    </xf>
    <xf numFmtId="178" fontId="135" fillId="0" borderId="68" xfId="0" applyNumberFormat="1" applyFont="1" applyBorder="1" applyAlignment="1">
      <alignment horizontal="center" vertical="center" wrapText="1"/>
    </xf>
    <xf numFmtId="178" fontId="135" fillId="0" borderId="69" xfId="0" applyNumberFormat="1" applyFont="1" applyBorder="1" applyAlignment="1">
      <alignment horizontal="center" vertical="center" wrapText="1"/>
    </xf>
    <xf numFmtId="178" fontId="135" fillId="0" borderId="70" xfId="0" applyNumberFormat="1" applyFont="1" applyBorder="1" applyAlignment="1">
      <alignment horizontal="center" vertical="center" wrapText="1"/>
    </xf>
    <xf numFmtId="178" fontId="135" fillId="0" borderId="62" xfId="0" applyNumberFormat="1" applyFont="1" applyBorder="1" applyAlignment="1">
      <alignment horizontal="center" vertical="center" wrapText="1"/>
    </xf>
    <xf numFmtId="178" fontId="135" fillId="0" borderId="63" xfId="0" applyNumberFormat="1" applyFont="1" applyBorder="1" applyAlignment="1">
      <alignment horizontal="center" vertical="center" wrapText="1"/>
    </xf>
    <xf numFmtId="178" fontId="135" fillId="0" borderId="64" xfId="0" applyNumberFormat="1" applyFont="1" applyBorder="1" applyAlignment="1">
      <alignment horizontal="center" vertical="center" wrapText="1"/>
    </xf>
    <xf numFmtId="178" fontId="135" fillId="0" borderId="71" xfId="0" applyNumberFormat="1" applyFont="1" applyBorder="1" applyAlignment="1">
      <alignment horizontal="center" vertical="center" wrapText="1"/>
    </xf>
    <xf numFmtId="178" fontId="135" fillId="0" borderId="40" xfId="0" applyNumberFormat="1" applyFont="1" applyBorder="1" applyAlignment="1">
      <alignment horizontal="center" vertical="center" wrapText="1"/>
    </xf>
    <xf numFmtId="178" fontId="135" fillId="0" borderId="72" xfId="0" applyNumberFormat="1" applyFont="1" applyBorder="1" applyAlignment="1">
      <alignment horizontal="center" vertical="center" wrapText="1"/>
    </xf>
    <xf numFmtId="0" fontId="97" fillId="32" borderId="90" xfId="0" applyFont="1" applyFill="1" applyBorder="1" applyAlignment="1">
      <alignment horizontal="center" vertical="center" shrinkToFit="1"/>
    </xf>
    <xf numFmtId="0" fontId="97" fillId="32" borderId="91" xfId="0" applyFont="1" applyFill="1" applyBorder="1" applyAlignment="1">
      <alignment horizontal="center" vertical="center" shrinkToFit="1"/>
    </xf>
    <xf numFmtId="0" fontId="97" fillId="32" borderId="92" xfId="0" applyFont="1" applyFill="1" applyBorder="1" applyAlignment="1">
      <alignment horizontal="center" vertical="center" shrinkToFit="1"/>
    </xf>
    <xf numFmtId="0" fontId="97" fillId="0" borderId="94" xfId="0" applyFont="1" applyBorder="1" applyAlignment="1">
      <alignment horizontal="center" vertical="center" shrinkToFit="1"/>
    </xf>
    <xf numFmtId="0" fontId="97" fillId="0" borderId="85" xfId="0" applyFont="1" applyBorder="1" applyAlignment="1">
      <alignment horizontal="center" vertical="center" shrinkToFit="1"/>
    </xf>
    <xf numFmtId="0" fontId="96" fillId="30" borderId="94" xfId="0" applyFont="1" applyFill="1" applyBorder="1" applyAlignment="1">
      <alignment horizontal="center" vertical="center" shrinkToFit="1"/>
    </xf>
    <xf numFmtId="0" fontId="96" fillId="30" borderId="95" xfId="0" applyFont="1" applyFill="1" applyBorder="1" applyAlignment="1">
      <alignment horizontal="center" vertical="center" shrinkToFit="1"/>
    </xf>
    <xf numFmtId="0" fontId="96" fillId="30" borderId="96" xfId="0" applyFont="1" applyFill="1" applyBorder="1" applyAlignment="1">
      <alignment horizontal="center" vertical="center" shrinkToFit="1"/>
    </xf>
    <xf numFmtId="0" fontId="96" fillId="30" borderId="101" xfId="0" applyFont="1" applyFill="1" applyBorder="1" applyAlignment="1">
      <alignment horizontal="center" vertical="center" shrinkToFit="1"/>
    </xf>
    <xf numFmtId="0" fontId="96" fillId="30" borderId="0" xfId="0" applyFont="1" applyFill="1" applyBorder="1" applyAlignment="1">
      <alignment horizontal="center" vertical="center" shrinkToFit="1"/>
    </xf>
    <xf numFmtId="0" fontId="96" fillId="30" borderId="61" xfId="0" applyFont="1" applyFill="1" applyBorder="1" applyAlignment="1">
      <alignment horizontal="center" vertical="center" shrinkToFit="1"/>
    </xf>
    <xf numFmtId="0" fontId="97" fillId="0" borderId="97" xfId="0" applyFont="1" applyBorder="1" applyAlignment="1">
      <alignment horizontal="center" vertical="center" shrinkToFit="1"/>
    </xf>
    <xf numFmtId="0" fontId="97" fillId="0" borderId="98" xfId="0" applyFont="1" applyBorder="1" applyAlignment="1">
      <alignment horizontal="center" vertical="center" shrinkToFit="1"/>
    </xf>
    <xf numFmtId="0" fontId="97" fillId="0" borderId="99" xfId="0" applyFont="1" applyBorder="1" applyAlignment="1">
      <alignment horizontal="center" vertical="center" shrinkToFit="1"/>
    </xf>
    <xf numFmtId="0" fontId="97" fillId="0" borderId="102" xfId="0" applyFont="1" applyBorder="1" applyAlignment="1">
      <alignment horizontal="center" vertical="center" shrinkToFit="1"/>
    </xf>
    <xf numFmtId="0" fontId="97" fillId="0" borderId="86" xfId="0" applyFont="1" applyBorder="1" applyAlignment="1">
      <alignment horizontal="center" vertical="center" shrinkToFit="1"/>
    </xf>
    <xf numFmtId="0" fontId="97" fillId="0" borderId="87" xfId="0" applyFont="1" applyBorder="1" applyAlignment="1">
      <alignment horizontal="center" vertical="center" shrinkToFit="1"/>
    </xf>
    <xf numFmtId="0" fontId="97" fillId="0" borderId="88" xfId="0" applyFont="1" applyBorder="1" applyAlignment="1">
      <alignment horizontal="center" vertical="center" shrinkToFit="1"/>
    </xf>
    <xf numFmtId="0" fontId="95" fillId="0" borderId="60" xfId="0" applyFont="1" applyBorder="1" applyAlignment="1">
      <alignment horizontal="center" vertical="center" shrinkToFit="1"/>
    </xf>
    <xf numFmtId="0" fontId="95" fillId="0" borderId="0" xfId="0" applyFont="1" applyBorder="1" applyAlignment="1">
      <alignment horizontal="center" vertical="center" shrinkToFit="1"/>
    </xf>
    <xf numFmtId="0" fontId="95" fillId="0" borderId="61" xfId="0" applyFont="1" applyBorder="1" applyAlignment="1">
      <alignment horizontal="center" vertical="center" shrinkToFit="1"/>
    </xf>
    <xf numFmtId="0" fontId="95" fillId="0" borderId="100" xfId="0" applyFont="1" applyBorder="1" applyAlignment="1">
      <alignment horizontal="center" vertical="center" shrinkToFit="1"/>
    </xf>
    <xf numFmtId="0" fontId="95" fillId="0" borderId="95" xfId="0" applyFont="1" applyBorder="1" applyAlignment="1">
      <alignment horizontal="center" vertical="center" shrinkToFit="1"/>
    </xf>
    <xf numFmtId="0" fontId="95" fillId="0" borderId="96" xfId="0" applyFont="1" applyBorder="1" applyAlignment="1">
      <alignment horizontal="center" vertical="center" shrinkToFit="1"/>
    </xf>
    <xf numFmtId="0" fontId="95" fillId="0" borderId="65" xfId="0" applyFont="1" applyBorder="1" applyAlignment="1">
      <alignment horizontal="center" vertical="center" shrinkToFit="1"/>
    </xf>
    <xf numFmtId="0" fontId="95" fillId="0" borderId="66" xfId="0" applyFont="1" applyBorder="1" applyAlignment="1">
      <alignment horizontal="center" vertical="center" shrinkToFit="1"/>
    </xf>
    <xf numFmtId="0" fontId="95" fillId="0" borderId="67" xfId="0" applyFont="1" applyBorder="1" applyAlignment="1">
      <alignment horizontal="center" vertical="center" shrinkToFit="1"/>
    </xf>
    <xf numFmtId="0" fontId="97" fillId="0" borderId="65" xfId="0" applyFont="1" applyFill="1" applyBorder="1" applyAlignment="1">
      <alignment horizontal="center" vertical="center" shrinkToFit="1"/>
    </xf>
    <xf numFmtId="0" fontId="97" fillId="0" borderId="66" xfId="0" applyFont="1" applyFill="1" applyBorder="1" applyAlignment="1">
      <alignment horizontal="center" vertical="center" shrinkToFit="1"/>
    </xf>
    <xf numFmtId="0" fontId="97" fillId="0" borderId="67" xfId="0" applyFont="1" applyFill="1" applyBorder="1" applyAlignment="1">
      <alignment horizontal="center" vertical="center" shrinkToFit="1"/>
    </xf>
    <xf numFmtId="0" fontId="95" fillId="32" borderId="90" xfId="0" applyFont="1" applyFill="1" applyBorder="1" applyAlignment="1">
      <alignment horizontal="center" vertical="center" shrinkToFit="1"/>
    </xf>
    <xf numFmtId="0" fontId="95" fillId="32" borderId="91" xfId="0" applyFont="1" applyFill="1" applyBorder="1" applyAlignment="1">
      <alignment horizontal="center" vertical="center" shrinkToFit="1"/>
    </xf>
    <xf numFmtId="0" fontId="95" fillId="32" borderId="92" xfId="0" applyFont="1" applyFill="1" applyBorder="1" applyAlignment="1">
      <alignment horizontal="center" vertical="center" shrinkToFit="1"/>
    </xf>
    <xf numFmtId="0" fontId="95" fillId="0" borderId="94" xfId="0" applyFont="1" applyBorder="1" applyAlignment="1">
      <alignment horizontal="center" vertical="center" shrinkToFit="1"/>
    </xf>
    <xf numFmtId="0" fontId="96" fillId="30" borderId="60" xfId="0" applyFont="1" applyFill="1" applyBorder="1" applyAlignment="1">
      <alignment horizontal="center" vertical="center" shrinkToFit="1"/>
    </xf>
    <xf numFmtId="0" fontId="96" fillId="30" borderId="85" xfId="0" applyFont="1" applyFill="1" applyBorder="1" applyAlignment="1">
      <alignment horizontal="center" vertical="center" shrinkToFit="1"/>
    </xf>
    <xf numFmtId="0" fontId="95" fillId="0" borderId="86" xfId="0" applyFont="1" applyBorder="1" applyAlignment="1">
      <alignment horizontal="center" vertical="center" shrinkToFit="1"/>
    </xf>
    <xf numFmtId="0" fontId="95" fillId="0" borderId="87" xfId="0" applyFont="1" applyBorder="1" applyAlignment="1">
      <alignment horizontal="center" vertical="center" shrinkToFit="1"/>
    </xf>
    <xf numFmtId="0" fontId="95" fillId="0" borderId="88" xfId="0" applyFont="1" applyBorder="1" applyAlignment="1">
      <alignment horizontal="center" vertical="center" shrinkToFit="1"/>
    </xf>
    <xf numFmtId="0" fontId="95" fillId="0" borderId="71" xfId="0" applyFont="1" applyBorder="1" applyAlignment="1">
      <alignment horizontal="center" vertical="center" shrinkToFit="1"/>
    </xf>
    <xf numFmtId="0" fontId="95" fillId="0" borderId="40" xfId="0" applyFont="1" applyBorder="1" applyAlignment="1">
      <alignment horizontal="center" vertical="center" shrinkToFit="1"/>
    </xf>
    <xf numFmtId="0" fontId="95" fillId="0" borderId="72" xfId="0" applyFont="1" applyBorder="1" applyAlignment="1">
      <alignment horizontal="center" vertical="center" shrinkToFit="1"/>
    </xf>
    <xf numFmtId="0" fontId="95" fillId="0" borderId="101" xfId="0" applyFont="1" applyBorder="1" applyAlignment="1">
      <alignment horizontal="center" vertical="center" shrinkToFit="1"/>
    </xf>
    <xf numFmtId="178" fontId="123" fillId="31" borderId="62" xfId="0" applyNumberFormat="1" applyFont="1" applyFill="1" applyBorder="1" applyAlignment="1">
      <alignment horizontal="center" vertical="center" wrapText="1"/>
    </xf>
    <xf numFmtId="178" fontId="123" fillId="31" borderId="63" xfId="0" applyNumberFormat="1" applyFont="1" applyFill="1" applyBorder="1" applyAlignment="1">
      <alignment horizontal="center" vertical="center" wrapText="1"/>
    </xf>
    <xf numFmtId="178" fontId="123" fillId="31" borderId="64" xfId="0" applyNumberFormat="1" applyFont="1" applyFill="1" applyBorder="1" applyAlignment="1">
      <alignment horizontal="center" vertical="center" wrapText="1"/>
    </xf>
    <xf numFmtId="0" fontId="95" fillId="0" borderId="85" xfId="0" applyFont="1" applyBorder="1" applyAlignment="1">
      <alignment horizontal="center" vertical="center" shrinkToFit="1"/>
    </xf>
    <xf numFmtId="0" fontId="96" fillId="30" borderId="100" xfId="0" applyFont="1" applyFill="1" applyBorder="1" applyAlignment="1">
      <alignment horizontal="center" vertical="center" shrinkToFit="1"/>
    </xf>
    <xf numFmtId="0" fontId="95" fillId="0" borderId="97" xfId="0" applyFont="1" applyBorder="1" applyAlignment="1">
      <alignment horizontal="center" vertical="center" shrinkToFit="1"/>
    </xf>
    <xf numFmtId="0" fontId="95" fillId="0" borderId="98" xfId="0" applyFont="1" applyBorder="1" applyAlignment="1">
      <alignment horizontal="center" vertical="center" shrinkToFit="1"/>
    </xf>
    <xf numFmtId="0" fontId="95" fillId="0" borderId="99" xfId="0" applyFont="1" applyBorder="1" applyAlignment="1">
      <alignment horizontal="center" vertical="center" shrinkToFit="1"/>
    </xf>
    <xf numFmtId="0" fontId="96" fillId="34" borderId="60" xfId="0" applyFont="1" applyFill="1" applyBorder="1" applyAlignment="1">
      <alignment horizontal="center" vertical="center" shrinkToFit="1"/>
    </xf>
    <xf numFmtId="0" fontId="96" fillId="34" borderId="0" xfId="0" applyFont="1" applyFill="1" applyBorder="1" applyAlignment="1">
      <alignment horizontal="center" vertical="center" shrinkToFit="1"/>
    </xf>
    <xf numFmtId="0" fontId="96" fillId="34" borderId="61" xfId="0" applyFont="1" applyFill="1" applyBorder="1" applyAlignment="1">
      <alignment horizontal="center" vertical="center" shrinkToFit="1"/>
    </xf>
    <xf numFmtId="0" fontId="95" fillId="33" borderId="65" xfId="0" applyFont="1" applyFill="1" applyBorder="1" applyAlignment="1">
      <alignment horizontal="center" vertical="center" shrinkToFit="1"/>
    </xf>
    <xf numFmtId="0" fontId="95" fillId="33" borderId="66" xfId="0" applyFont="1" applyFill="1" applyBorder="1" applyAlignment="1">
      <alignment horizontal="center" vertical="center" shrinkToFit="1"/>
    </xf>
    <xf numFmtId="0" fontId="95" fillId="33" borderId="67" xfId="0" applyFont="1" applyFill="1" applyBorder="1" applyAlignment="1">
      <alignment horizontal="center" vertical="center" shrinkToFit="1"/>
    </xf>
    <xf numFmtId="0" fontId="97" fillId="0" borderId="101" xfId="0" applyFont="1" applyBorder="1" applyAlignment="1">
      <alignment horizontal="center" vertical="center" shrinkToFit="1"/>
    </xf>
    <xf numFmtId="0" fontId="97" fillId="33" borderId="60" xfId="0" applyFont="1" applyFill="1" applyBorder="1" applyAlignment="1">
      <alignment horizontal="center" vertical="center" shrinkToFit="1"/>
    </xf>
    <xf numFmtId="0" fontId="97" fillId="33" borderId="0" xfId="0" applyFont="1" applyFill="1" applyBorder="1" applyAlignment="1">
      <alignment horizontal="center" vertical="center" shrinkToFit="1"/>
    </xf>
    <xf numFmtId="0" fontId="97" fillId="33" borderId="85" xfId="0" applyFont="1" applyFill="1" applyBorder="1" applyAlignment="1">
      <alignment horizontal="center" vertical="center" shrinkToFit="1"/>
    </xf>
    <xf numFmtId="0" fontId="95" fillId="0" borderId="89" xfId="0" applyFont="1" applyBorder="1" applyAlignment="1">
      <alignment horizontal="center" vertical="center" shrinkToFit="1"/>
    </xf>
    <xf numFmtId="0" fontId="96" fillId="34" borderId="90" xfId="0" applyFont="1" applyFill="1" applyBorder="1" applyAlignment="1">
      <alignment horizontal="center" vertical="center" shrinkToFit="1"/>
    </xf>
    <xf numFmtId="0" fontId="96" fillId="34" borderId="91" xfId="0" applyFont="1" applyFill="1" applyBorder="1" applyAlignment="1">
      <alignment horizontal="center" vertical="center" shrinkToFit="1"/>
    </xf>
    <xf numFmtId="0" fontId="96" fillId="34" borderId="92" xfId="0" applyFont="1" applyFill="1" applyBorder="1" applyAlignment="1">
      <alignment horizontal="center" vertical="center" shrinkToFit="1"/>
    </xf>
    <xf numFmtId="0" fontId="95" fillId="0" borderId="93" xfId="0" applyFont="1" applyBorder="1" applyAlignment="1">
      <alignment horizontal="center" vertical="center" shrinkToFit="1"/>
    </xf>
    <xf numFmtId="0" fontId="95" fillId="33" borderId="94" xfId="0" applyFont="1" applyFill="1" applyBorder="1" applyAlignment="1">
      <alignment horizontal="center" vertical="center" shrinkToFit="1"/>
    </xf>
    <xf numFmtId="0" fontId="95" fillId="33" borderId="95" xfId="0" applyFont="1" applyFill="1" applyBorder="1" applyAlignment="1">
      <alignment horizontal="center" vertical="center" shrinkToFit="1"/>
    </xf>
    <xf numFmtId="0" fontId="95" fillId="33" borderId="96" xfId="0" applyFont="1" applyFill="1" applyBorder="1" applyAlignment="1">
      <alignment horizontal="center" vertical="center" shrinkToFit="1"/>
    </xf>
    <xf numFmtId="0" fontId="118" fillId="28" borderId="0" xfId="0" applyFont="1" applyFill="1" applyAlignment="1">
      <alignment horizontal="left" vertical="center"/>
    </xf>
    <xf numFmtId="0" fontId="118" fillId="28" borderId="66" xfId="0" applyFont="1" applyFill="1" applyBorder="1" applyAlignment="1">
      <alignment horizontal="left" vertical="center"/>
    </xf>
    <xf numFmtId="0" fontId="120" fillId="28" borderId="0" xfId="0" applyFont="1" applyFill="1" applyAlignment="1">
      <alignment horizontal="left" shrinkToFit="1"/>
    </xf>
    <xf numFmtId="0" fontId="121" fillId="28" borderId="0" xfId="0" applyFont="1" applyFill="1" applyAlignment="1">
      <alignment horizontal="left" shrinkToFit="1"/>
    </xf>
    <xf numFmtId="0" fontId="122" fillId="28" borderId="66" xfId="0" applyFont="1" applyFill="1" applyBorder="1" applyAlignment="1">
      <alignment horizontal="left" shrinkToFit="1"/>
    </xf>
    <xf numFmtId="178" fontId="123" fillId="31" borderId="86" xfId="0" applyNumberFormat="1" applyFont="1" applyFill="1" applyBorder="1" applyAlignment="1">
      <alignment horizontal="center" vertical="center" wrapText="1"/>
    </xf>
    <xf numFmtId="178" fontId="123" fillId="31" borderId="87" xfId="0" applyNumberFormat="1" applyFont="1" applyFill="1" applyBorder="1" applyAlignment="1">
      <alignment horizontal="center" vertical="center" wrapText="1"/>
    </xf>
    <xf numFmtId="178" fontId="123" fillId="31" borderId="88" xfId="0" applyNumberFormat="1" applyFont="1" applyFill="1" applyBorder="1" applyAlignment="1">
      <alignment horizontal="center" vertical="center" wrapText="1"/>
    </xf>
    <xf numFmtId="0" fontId="115" fillId="0" borderId="60" xfId="0" applyFont="1" applyFill="1" applyBorder="1" applyAlignment="1">
      <alignment horizontal="center" vertical="center" shrinkToFit="1"/>
    </xf>
    <xf numFmtId="0" fontId="115" fillId="0" borderId="0" xfId="0" applyFont="1" applyFill="1" applyBorder="1" applyAlignment="1">
      <alignment horizontal="center" vertical="center" shrinkToFit="1"/>
    </xf>
    <xf numFmtId="0" fontId="115" fillId="0" borderId="61" xfId="0" applyFont="1" applyFill="1" applyBorder="1" applyAlignment="1">
      <alignment horizontal="center" vertical="center" shrinkToFit="1"/>
    </xf>
    <xf numFmtId="0" fontId="111" fillId="0" borderId="68" xfId="0" applyFont="1" applyFill="1" applyBorder="1" applyAlignment="1">
      <alignment horizontal="center" vertical="center" shrinkToFit="1"/>
    </xf>
    <xf numFmtId="0" fontId="111" fillId="0" borderId="69" xfId="0" applyFont="1" applyFill="1" applyBorder="1" applyAlignment="1">
      <alignment horizontal="center" vertical="center" shrinkToFit="1"/>
    </xf>
    <xf numFmtId="0" fontId="111" fillId="0" borderId="70" xfId="0" applyFont="1" applyFill="1" applyBorder="1" applyAlignment="1">
      <alignment horizontal="center" vertical="center" shrinkToFit="1"/>
    </xf>
    <xf numFmtId="0" fontId="85" fillId="0" borderId="60" xfId="0" applyFont="1" applyFill="1" applyBorder="1" applyAlignment="1">
      <alignment horizontal="center" vertical="center" shrinkToFit="1"/>
    </xf>
    <xf numFmtId="0" fontId="85" fillId="0" borderId="0" xfId="0" applyFont="1" applyFill="1" applyBorder="1" applyAlignment="1">
      <alignment horizontal="center" vertical="center" shrinkToFit="1"/>
    </xf>
    <xf numFmtId="0" fontId="85" fillId="0" borderId="61" xfId="0" applyFont="1" applyFill="1" applyBorder="1" applyAlignment="1">
      <alignment horizontal="center" vertical="center" shrinkToFit="1"/>
    </xf>
    <xf numFmtId="0" fontId="100" fillId="0" borderId="0" xfId="0" applyFont="1" applyFill="1" applyBorder="1" applyAlignment="1">
      <alignment horizontal="left" shrinkToFit="1"/>
    </xf>
    <xf numFmtId="178" fontId="102" fillId="0" borderId="62" xfId="0" applyNumberFormat="1" applyFont="1" applyFill="1" applyBorder="1" applyAlignment="1">
      <alignment horizontal="center" vertical="center" wrapText="1"/>
    </xf>
    <xf numFmtId="178" fontId="102" fillId="0" borderId="63" xfId="0" applyNumberFormat="1" applyFont="1" applyFill="1" applyBorder="1" applyAlignment="1">
      <alignment horizontal="center" vertical="center" wrapText="1"/>
    </xf>
    <xf numFmtId="178" fontId="102" fillId="0" borderId="64" xfId="0" applyNumberFormat="1" applyFont="1" applyFill="1" applyBorder="1" applyAlignment="1">
      <alignment horizontal="center" vertical="center" wrapText="1"/>
    </xf>
    <xf numFmtId="0" fontId="85" fillId="0" borderId="71" xfId="0" applyFont="1" applyFill="1" applyBorder="1" applyAlignment="1">
      <alignment horizontal="center" vertical="center" shrinkToFit="1"/>
    </xf>
    <xf numFmtId="0" fontId="85" fillId="0" borderId="40" xfId="0" applyFont="1" applyFill="1" applyBorder="1" applyAlignment="1">
      <alignment horizontal="center" vertical="center" shrinkToFit="1"/>
    </xf>
    <xf numFmtId="0" fontId="85" fillId="0" borderId="72" xfId="0" applyFont="1" applyFill="1" applyBorder="1" applyAlignment="1">
      <alignment horizontal="center" vertical="center" shrinkToFit="1"/>
    </xf>
    <xf numFmtId="0" fontId="101" fillId="0" borderId="0" xfId="0" applyFont="1" applyFill="1" applyBorder="1" applyAlignment="1">
      <alignment horizontal="left" shrinkToFit="1"/>
    </xf>
    <xf numFmtId="0" fontId="99" fillId="0" borderId="0" xfId="0" applyFont="1" applyFill="1" applyBorder="1" applyAlignment="1">
      <alignment horizontal="left" shrinkToFit="1"/>
    </xf>
    <xf numFmtId="0" fontId="30" fillId="0" borderId="0" xfId="20" applyFont="1" applyFill="1" applyAlignment="1">
      <alignment horizontal="center"/>
    </xf>
    <xf numFmtId="0" fontId="46" fillId="0" borderId="0" xfId="0" applyFont="1" applyFill="1" applyBorder="1" applyAlignment="1">
      <alignment horizontal="left" vertical="center"/>
    </xf>
    <xf numFmtId="0" fontId="46" fillId="0" borderId="66" xfId="0" applyFont="1" applyFill="1" applyBorder="1" applyAlignment="1">
      <alignment horizontal="left" vertical="center"/>
    </xf>
    <xf numFmtId="178" fontId="107" fillId="0" borderId="71" xfId="0" applyNumberFormat="1" applyFont="1" applyFill="1" applyBorder="1" applyAlignment="1">
      <alignment horizontal="center" vertical="center" wrapText="1"/>
    </xf>
    <xf numFmtId="178" fontId="107" fillId="0" borderId="40" xfId="0" applyNumberFormat="1" applyFont="1" applyFill="1" applyBorder="1" applyAlignment="1">
      <alignment horizontal="center" vertical="center" wrapText="1"/>
    </xf>
    <xf numFmtId="178" fontId="107" fillId="0" borderId="72" xfId="0" applyNumberFormat="1" applyFont="1" applyFill="1" applyBorder="1" applyAlignment="1">
      <alignment horizontal="center" vertical="center" wrapText="1"/>
    </xf>
    <xf numFmtId="0" fontId="85" fillId="0" borderId="65" xfId="0" applyFont="1" applyFill="1" applyBorder="1" applyAlignment="1">
      <alignment horizontal="center" vertical="center" shrinkToFit="1"/>
    </xf>
    <xf numFmtId="0" fontId="85" fillId="0" borderId="66" xfId="0" applyFont="1" applyFill="1" applyBorder="1" applyAlignment="1">
      <alignment horizontal="center" vertical="center" shrinkToFit="1"/>
    </xf>
    <xf numFmtId="0" fontId="85" fillId="0" borderId="67" xfId="0" applyFont="1" applyFill="1" applyBorder="1" applyAlignment="1">
      <alignment horizontal="center" vertical="center" shrinkToFit="1"/>
    </xf>
    <xf numFmtId="0" fontId="115" fillId="0" borderId="65" xfId="0" applyFont="1" applyFill="1" applyBorder="1" applyAlignment="1">
      <alignment horizontal="center" vertical="center" shrinkToFit="1"/>
    </xf>
    <xf numFmtId="0" fontId="115" fillId="0" borderId="66" xfId="0" applyFont="1" applyFill="1" applyBorder="1" applyAlignment="1">
      <alignment horizontal="center" vertical="center" shrinkToFit="1"/>
    </xf>
    <xf numFmtId="0" fontId="115" fillId="0" borderId="67" xfId="0" applyFont="1" applyFill="1" applyBorder="1" applyAlignment="1">
      <alignment horizontal="center" vertical="center" shrinkToFit="1"/>
    </xf>
    <xf numFmtId="0" fontId="115" fillId="0" borderId="60" xfId="0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0" fontId="115" fillId="0" borderId="61" xfId="0" applyFont="1" applyFill="1" applyBorder="1" applyAlignment="1">
      <alignment horizontal="center" vertical="center"/>
    </xf>
    <xf numFmtId="0" fontId="99" fillId="0" borderId="66" xfId="0" applyFont="1" applyFill="1" applyBorder="1" applyAlignment="1">
      <alignment horizontal="left" shrinkToFit="1"/>
    </xf>
    <xf numFmtId="178" fontId="107" fillId="0" borderId="73" xfId="0" applyNumberFormat="1" applyFont="1" applyFill="1" applyBorder="1" applyAlignment="1">
      <alignment horizontal="center" vertical="center" wrapText="1"/>
    </xf>
    <xf numFmtId="178" fontId="107" fillId="0" borderId="74" xfId="0" applyNumberFormat="1" applyFont="1" applyFill="1" applyBorder="1" applyAlignment="1">
      <alignment horizontal="center" vertical="center" wrapText="1"/>
    </xf>
    <xf numFmtId="178" fontId="107" fillId="0" borderId="75" xfId="0" applyNumberFormat="1" applyFont="1" applyFill="1" applyBorder="1" applyAlignment="1">
      <alignment horizontal="center" vertical="center" wrapText="1"/>
    </xf>
    <xf numFmtId="178" fontId="107" fillId="0" borderId="62" xfId="0" applyNumberFormat="1" applyFont="1" applyFill="1" applyBorder="1" applyAlignment="1">
      <alignment horizontal="center" vertical="center" wrapText="1"/>
    </xf>
    <xf numFmtId="178" fontId="107" fillId="0" borderId="63" xfId="0" applyNumberFormat="1" applyFont="1" applyFill="1" applyBorder="1" applyAlignment="1">
      <alignment horizontal="center" vertical="center" wrapText="1"/>
    </xf>
    <xf numFmtId="178" fontId="107" fillId="0" borderId="64" xfId="0" applyNumberFormat="1" applyFont="1" applyFill="1" applyBorder="1" applyAlignment="1">
      <alignment horizontal="center" vertical="center" wrapText="1"/>
    </xf>
    <xf numFmtId="0" fontId="105" fillId="0" borderId="60" xfId="0" applyFont="1" applyBorder="1" applyAlignment="1">
      <alignment horizontal="center" vertical="center" shrinkToFit="1"/>
    </xf>
    <xf numFmtId="0" fontId="105" fillId="0" borderId="0" xfId="0" applyFont="1" applyAlignment="1">
      <alignment horizontal="center" vertical="center" shrinkToFit="1"/>
    </xf>
    <xf numFmtId="0" fontId="105" fillId="0" borderId="61" xfId="0" applyFont="1" applyBorder="1" applyAlignment="1">
      <alignment horizontal="center" vertical="center" shrinkToFit="1"/>
    </xf>
    <xf numFmtId="0" fontId="85" fillId="0" borderId="0" xfId="0" applyFont="1" applyFill="1" applyAlignment="1">
      <alignment horizontal="center" vertical="center" shrinkToFit="1"/>
    </xf>
    <xf numFmtId="0" fontId="85" fillId="0" borderId="85" xfId="0" applyFont="1" applyFill="1" applyBorder="1" applyAlignment="1">
      <alignment horizontal="center" vertical="center" shrinkToFit="1"/>
    </xf>
    <xf numFmtId="0" fontId="111" fillId="0" borderId="71" xfId="0" applyFont="1" applyFill="1" applyBorder="1" applyAlignment="1">
      <alignment horizontal="center" vertical="center" shrinkToFit="1"/>
    </xf>
    <xf numFmtId="0" fontId="111" fillId="0" borderId="40" xfId="0" applyFont="1" applyFill="1" applyBorder="1" applyAlignment="1">
      <alignment horizontal="center" vertical="center" shrinkToFit="1"/>
    </xf>
    <xf numFmtId="0" fontId="111" fillId="0" borderId="72" xfId="0" applyFont="1" applyFill="1" applyBorder="1" applyAlignment="1">
      <alignment horizontal="center" vertical="center" shrinkToFit="1"/>
    </xf>
    <xf numFmtId="0" fontId="112" fillId="0" borderId="68" xfId="0" applyFont="1" applyFill="1" applyBorder="1" applyAlignment="1">
      <alignment horizontal="center" vertical="center" shrinkToFit="1"/>
    </xf>
    <xf numFmtId="0" fontId="112" fillId="0" borderId="69" xfId="0" applyFont="1" applyFill="1" applyBorder="1" applyAlignment="1">
      <alignment horizontal="center" vertical="center" shrinkToFit="1"/>
    </xf>
    <xf numFmtId="0" fontId="112" fillId="0" borderId="70" xfId="0" applyFont="1" applyFill="1" applyBorder="1" applyAlignment="1">
      <alignment horizontal="center" vertical="center" shrinkToFit="1"/>
    </xf>
    <xf numFmtId="0" fontId="28" fillId="0" borderId="26" xfId="0" applyFont="1" applyFill="1" applyBorder="1" applyAlignment="1">
      <alignment horizontal="center" vertical="center" wrapText="1" shrinkToFit="1"/>
    </xf>
    <xf numFmtId="0" fontId="28" fillId="0" borderId="18" xfId="0" applyFont="1" applyFill="1" applyBorder="1" applyAlignment="1">
      <alignment horizontal="center" vertical="center" wrapText="1" shrinkToFit="1"/>
    </xf>
    <xf numFmtId="0" fontId="28" fillId="0" borderId="21" xfId="0" applyFont="1" applyFill="1" applyBorder="1" applyAlignment="1">
      <alignment horizontal="center" vertical="center" wrapText="1" shrinkToFit="1"/>
    </xf>
    <xf numFmtId="0" fontId="27" fillId="0" borderId="76" xfId="0" applyFont="1" applyBorder="1" applyAlignment="1">
      <alignment horizontal="right" vertical="top"/>
    </xf>
    <xf numFmtId="0" fontId="33" fillId="0" borderId="17" xfId="0" applyFont="1" applyBorder="1" applyAlignment="1">
      <alignment horizontal="center" vertical="center" textRotation="255" shrinkToFit="1"/>
    </xf>
    <xf numFmtId="0" fontId="33" fillId="0" borderId="17" xfId="0" applyFont="1" applyFill="1" applyBorder="1" applyAlignment="1">
      <alignment horizontal="center" vertical="center" textRotation="255" shrinkToFit="1"/>
    </xf>
    <xf numFmtId="0" fontId="33" fillId="0" borderId="0" xfId="0" applyFont="1" applyBorder="1" applyAlignment="1">
      <alignment horizontal="left" vertical="center"/>
    </xf>
    <xf numFmtId="0" fontId="34" fillId="0" borderId="0" xfId="0" applyFont="1" applyBorder="1" applyAlignment="1">
      <alignment horizontal="left" vertical="center"/>
    </xf>
    <xf numFmtId="0" fontId="27" fillId="0" borderId="16" xfId="0" applyFont="1" applyBorder="1" applyAlignment="1">
      <alignment horizontal="center" vertical="center" textRotation="180" shrinkToFit="1"/>
    </xf>
    <xf numFmtId="0" fontId="30" fillId="0" borderId="0" xfId="0" applyFont="1" applyBorder="1" applyAlignment="1">
      <alignment horizontal="center" shrinkToFit="1"/>
    </xf>
    <xf numFmtId="0" fontId="25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vertical="center"/>
    </xf>
    <xf numFmtId="0" fontId="22" fillId="0" borderId="26" xfId="0" applyFont="1" applyFill="1" applyBorder="1" applyAlignment="1">
      <alignment horizontal="center" vertical="center" wrapText="1" shrinkToFit="1"/>
    </xf>
    <xf numFmtId="0" fontId="22" fillId="0" borderId="18" xfId="0" applyFont="1" applyFill="1" applyBorder="1" applyAlignment="1">
      <alignment horizontal="center" vertical="center" wrapText="1" shrinkToFit="1"/>
    </xf>
    <xf numFmtId="0" fontId="22" fillId="0" borderId="21" xfId="0" applyFont="1" applyFill="1" applyBorder="1" applyAlignment="1">
      <alignment horizontal="center" vertical="center" wrapText="1" shrinkToFit="1"/>
    </xf>
    <xf numFmtId="0" fontId="24" fillId="0" borderId="16" xfId="0" applyFont="1" applyBorder="1" applyAlignment="1">
      <alignment horizontal="center" vertical="center" textRotation="180" shrinkToFit="1"/>
    </xf>
    <xf numFmtId="0" fontId="23" fillId="0" borderId="17" xfId="0" applyFont="1" applyBorder="1" applyAlignment="1">
      <alignment horizontal="center" vertical="center" textRotation="255" shrinkToFit="1"/>
    </xf>
    <xf numFmtId="0" fontId="21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3" fillId="0" borderId="17" xfId="0" applyFont="1" applyFill="1" applyBorder="1" applyAlignment="1">
      <alignment horizontal="center" vertical="center" textRotation="255" shrinkToFit="1"/>
    </xf>
    <xf numFmtId="0" fontId="23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4" fillId="0" borderId="76" xfId="0" applyFont="1" applyBorder="1" applyAlignment="1">
      <alignment horizontal="right" vertical="top"/>
    </xf>
    <xf numFmtId="0" fontId="43" fillId="28" borderId="60" xfId="0" applyFont="1" applyFill="1" applyBorder="1" applyAlignment="1">
      <alignment horizontal="center" vertical="center" shrinkToFit="1"/>
    </xf>
    <xf numFmtId="0" fontId="43" fillId="28" borderId="0" xfId="0" applyFont="1" applyFill="1" applyBorder="1" applyAlignment="1">
      <alignment horizontal="center" vertical="center" shrinkToFit="1"/>
    </xf>
    <xf numFmtId="0" fontId="43" fillId="28" borderId="61" xfId="0" applyFont="1" applyFill="1" applyBorder="1" applyAlignment="1">
      <alignment horizontal="center" vertical="center" shrinkToFit="1"/>
    </xf>
    <xf numFmtId="0" fontId="43" fillId="28" borderId="65" xfId="0" applyFont="1" applyFill="1" applyBorder="1" applyAlignment="1">
      <alignment horizontal="center" vertical="center" shrinkToFit="1"/>
    </xf>
    <xf numFmtId="0" fontId="43" fillId="28" borderId="66" xfId="0" applyFont="1" applyFill="1" applyBorder="1" applyAlignment="1">
      <alignment horizontal="center" vertical="center" shrinkToFit="1"/>
    </xf>
    <xf numFmtId="0" fontId="43" fillId="28" borderId="67" xfId="0" applyFont="1" applyFill="1" applyBorder="1" applyAlignment="1">
      <alignment horizontal="center" vertical="center" shrinkToFit="1"/>
    </xf>
    <xf numFmtId="0" fontId="67" fillId="28" borderId="0" xfId="20" applyFont="1" applyFill="1" applyAlignment="1">
      <alignment horizontal="center"/>
    </xf>
    <xf numFmtId="0" fontId="88" fillId="0" borderId="73" xfId="0" applyFont="1" applyFill="1" applyBorder="1" applyAlignment="1">
      <alignment horizontal="center" vertical="center" shrinkToFit="1"/>
    </xf>
    <xf numFmtId="0" fontId="88" fillId="0" borderId="74" xfId="0" applyFont="1" applyFill="1" applyBorder="1" applyAlignment="1">
      <alignment horizontal="center" vertical="center" shrinkToFit="1"/>
    </xf>
    <xf numFmtId="0" fontId="88" fillId="0" borderId="75" xfId="0" applyFont="1" applyFill="1" applyBorder="1" applyAlignment="1">
      <alignment horizontal="center" vertical="center" shrinkToFit="1"/>
    </xf>
    <xf numFmtId="0" fontId="88" fillId="0" borderId="60" xfId="0" applyFont="1" applyFill="1" applyBorder="1" applyAlignment="1">
      <alignment horizontal="center" vertical="center" shrinkToFit="1"/>
    </xf>
    <xf numFmtId="0" fontId="88" fillId="0" borderId="0" xfId="0" applyFont="1" applyFill="1" applyBorder="1" applyAlignment="1">
      <alignment horizontal="center" vertical="center" shrinkToFit="1"/>
    </xf>
    <xf numFmtId="0" fontId="88" fillId="0" borderId="61" xfId="0" applyFont="1" applyFill="1" applyBorder="1" applyAlignment="1">
      <alignment horizontal="center" vertical="center" shrinkToFit="1"/>
    </xf>
    <xf numFmtId="0" fontId="43" fillId="28" borderId="60" xfId="0" applyFont="1" applyFill="1" applyBorder="1" applyAlignment="1">
      <alignment horizontal="center" vertical="center"/>
    </xf>
    <xf numFmtId="0" fontId="43" fillId="28" borderId="0" xfId="0" applyFont="1" applyFill="1" applyBorder="1" applyAlignment="1">
      <alignment horizontal="center" vertical="center"/>
    </xf>
    <xf numFmtId="0" fontId="43" fillId="28" borderId="61" xfId="0" applyFont="1" applyFill="1" applyBorder="1" applyAlignment="1">
      <alignment horizontal="center" vertical="center"/>
    </xf>
    <xf numFmtId="0" fontId="94" fillId="0" borderId="60" xfId="0" applyFont="1" applyFill="1" applyBorder="1" applyAlignment="1">
      <alignment horizontal="center" vertical="center" shrinkToFit="1"/>
    </xf>
    <xf numFmtId="0" fontId="94" fillId="0" borderId="0" xfId="0" applyFont="1" applyFill="1" applyBorder="1" applyAlignment="1">
      <alignment horizontal="center" vertical="center" shrinkToFit="1"/>
    </xf>
    <xf numFmtId="0" fontId="94" fillId="0" borderId="61" xfId="0" applyFont="1" applyFill="1" applyBorder="1" applyAlignment="1">
      <alignment horizontal="center" vertical="center" shrinkToFit="1"/>
    </xf>
    <xf numFmtId="0" fontId="94" fillId="0" borderId="73" xfId="0" applyFont="1" applyFill="1" applyBorder="1" applyAlignment="1">
      <alignment horizontal="center" vertical="center" shrinkToFit="1"/>
    </xf>
    <xf numFmtId="0" fontId="94" fillId="0" borderId="74" xfId="0" applyFont="1" applyFill="1" applyBorder="1" applyAlignment="1">
      <alignment horizontal="center" vertical="center" shrinkToFit="1"/>
    </xf>
    <xf numFmtId="0" fontId="94" fillId="0" borderId="75" xfId="0" applyFont="1" applyFill="1" applyBorder="1" applyAlignment="1">
      <alignment horizontal="center" vertical="center" shrinkToFit="1"/>
    </xf>
    <xf numFmtId="0" fontId="94" fillId="0" borderId="71" xfId="0" applyFont="1" applyFill="1" applyBorder="1" applyAlignment="1">
      <alignment horizontal="center" vertical="center" shrinkToFit="1"/>
    </xf>
    <xf numFmtId="0" fontId="94" fillId="0" borderId="40" xfId="0" applyFont="1" applyFill="1" applyBorder="1" applyAlignment="1">
      <alignment horizontal="center" vertical="center" shrinkToFit="1"/>
    </xf>
    <xf numFmtId="0" fontId="94" fillId="0" borderId="72" xfId="0" applyFont="1" applyFill="1" applyBorder="1" applyAlignment="1">
      <alignment horizontal="center" vertical="center" shrinkToFit="1"/>
    </xf>
    <xf numFmtId="0" fontId="88" fillId="0" borderId="68" xfId="0" applyFont="1" applyFill="1" applyBorder="1" applyAlignment="1">
      <alignment horizontal="center" vertical="center" shrinkToFit="1"/>
    </xf>
    <xf numFmtId="0" fontId="88" fillId="0" borderId="69" xfId="0" applyFont="1" applyFill="1" applyBorder="1" applyAlignment="1">
      <alignment horizontal="center" vertical="center" shrinkToFit="1"/>
    </xf>
    <xf numFmtId="0" fontId="88" fillId="0" borderId="70" xfId="0" applyFont="1" applyFill="1" applyBorder="1" applyAlignment="1">
      <alignment horizontal="center" vertical="center" shrinkToFit="1"/>
    </xf>
    <xf numFmtId="178" fontId="84" fillId="0" borderId="62" xfId="0" applyNumberFormat="1" applyFont="1" applyFill="1" applyBorder="1" applyAlignment="1">
      <alignment horizontal="center" vertical="center" wrapText="1"/>
    </xf>
    <xf numFmtId="178" fontId="84" fillId="0" borderId="63" xfId="0" applyNumberFormat="1" applyFont="1" applyFill="1" applyBorder="1" applyAlignment="1">
      <alignment horizontal="center" vertical="center" wrapText="1"/>
    </xf>
    <xf numFmtId="178" fontId="84" fillId="0" borderId="64" xfId="0" applyNumberFormat="1" applyFont="1" applyFill="1" applyBorder="1" applyAlignment="1">
      <alignment horizontal="center" vertical="center" wrapText="1"/>
    </xf>
    <xf numFmtId="0" fontId="94" fillId="0" borderId="65" xfId="0" applyFont="1" applyFill="1" applyBorder="1" applyAlignment="1">
      <alignment horizontal="center" vertical="center" shrinkToFit="1"/>
    </xf>
    <xf numFmtId="0" fontId="94" fillId="0" borderId="66" xfId="0" applyFont="1" applyFill="1" applyBorder="1" applyAlignment="1">
      <alignment horizontal="center" vertical="center" shrinkToFit="1"/>
    </xf>
    <xf numFmtId="0" fontId="94" fillId="0" borderId="67" xfId="0" applyFont="1" applyFill="1" applyBorder="1" applyAlignment="1">
      <alignment horizontal="center" vertical="center" shrinkToFit="1"/>
    </xf>
    <xf numFmtId="0" fontId="88" fillId="0" borderId="71" xfId="0" applyFont="1" applyFill="1" applyBorder="1" applyAlignment="1">
      <alignment horizontal="center" vertical="center" shrinkToFit="1"/>
    </xf>
    <xf numFmtId="0" fontId="88" fillId="0" borderId="40" xfId="0" applyFont="1" applyFill="1" applyBorder="1" applyAlignment="1">
      <alignment horizontal="center" vertical="center" shrinkToFit="1"/>
    </xf>
    <xf numFmtId="0" fontId="88" fillId="0" borderId="72" xfId="0" applyFont="1" applyFill="1" applyBorder="1" applyAlignment="1">
      <alignment horizontal="center" vertical="center" shrinkToFit="1"/>
    </xf>
    <xf numFmtId="0" fontId="89" fillId="0" borderId="68" xfId="0" applyFont="1" applyFill="1" applyBorder="1" applyAlignment="1">
      <alignment horizontal="center" vertical="center" shrinkToFit="1"/>
    </xf>
    <xf numFmtId="0" fontId="89" fillId="0" borderId="69" xfId="0" applyFont="1" applyFill="1" applyBorder="1" applyAlignment="1">
      <alignment horizontal="center" vertical="center" shrinkToFit="1"/>
    </xf>
    <xf numFmtId="0" fontId="89" fillId="0" borderId="70" xfId="0" applyFont="1" applyFill="1" applyBorder="1" applyAlignment="1">
      <alignment horizontal="center" vertical="center" shrinkToFit="1"/>
    </xf>
    <xf numFmtId="178" fontId="86" fillId="0" borderId="60" xfId="0" applyNumberFormat="1" applyFont="1" applyFill="1" applyBorder="1" applyAlignment="1">
      <alignment horizontal="center" vertical="center" wrapText="1"/>
    </xf>
    <xf numFmtId="178" fontId="86" fillId="0" borderId="0" xfId="0" applyNumberFormat="1" applyFont="1" applyFill="1" applyBorder="1" applyAlignment="1">
      <alignment horizontal="center" vertical="center" wrapText="1"/>
    </xf>
    <xf numFmtId="178" fontId="86" fillId="0" borderId="61" xfId="0" applyNumberFormat="1" applyFont="1" applyFill="1" applyBorder="1" applyAlignment="1">
      <alignment horizontal="center" vertical="center" wrapText="1"/>
    </xf>
    <xf numFmtId="178" fontId="86" fillId="0" borderId="71" xfId="0" applyNumberFormat="1" applyFont="1" applyFill="1" applyBorder="1" applyAlignment="1">
      <alignment horizontal="center" vertical="center" wrapText="1"/>
    </xf>
    <xf numFmtId="178" fontId="86" fillId="0" borderId="40" xfId="0" applyNumberFormat="1" applyFont="1" applyFill="1" applyBorder="1" applyAlignment="1">
      <alignment horizontal="center" vertical="center" wrapText="1"/>
    </xf>
    <xf numFmtId="178" fontId="86" fillId="0" borderId="72" xfId="0" applyNumberFormat="1" applyFont="1" applyFill="1" applyBorder="1" applyAlignment="1">
      <alignment horizontal="center" vertical="center" wrapText="1"/>
    </xf>
    <xf numFmtId="0" fontId="46" fillId="28" borderId="0" xfId="0" applyFont="1" applyFill="1" applyBorder="1" applyAlignment="1">
      <alignment horizontal="left" vertical="center"/>
    </xf>
    <xf numFmtId="0" fontId="46" fillId="28" borderId="66" xfId="0" applyFont="1" applyFill="1" applyBorder="1" applyAlignment="1">
      <alignment horizontal="left" vertical="center"/>
    </xf>
    <xf numFmtId="0" fontId="45" fillId="28" borderId="0" xfId="0" applyFont="1" applyFill="1" applyBorder="1" applyAlignment="1">
      <alignment horizontal="left" shrinkToFit="1"/>
    </xf>
    <xf numFmtId="0" fontId="39" fillId="28" borderId="0" xfId="0" applyFont="1" applyFill="1" applyBorder="1" applyAlignment="1">
      <alignment horizontal="left" shrinkToFit="1"/>
    </xf>
    <xf numFmtId="0" fontId="49" fillId="28" borderId="0" xfId="0" applyFont="1" applyFill="1" applyBorder="1" applyAlignment="1">
      <alignment horizontal="left" shrinkToFit="1"/>
    </xf>
    <xf numFmtId="0" fontId="45" fillId="28" borderId="66" xfId="0" applyFont="1" applyFill="1" applyBorder="1" applyAlignment="1">
      <alignment horizontal="left" shrinkToFit="1"/>
    </xf>
    <xf numFmtId="0" fontId="74" fillId="0" borderId="71" xfId="0" applyFont="1" applyFill="1" applyBorder="1" applyAlignment="1">
      <alignment horizontal="center" vertical="center" shrinkToFit="1"/>
    </xf>
    <xf numFmtId="0" fontId="74" fillId="0" borderId="40" xfId="0" applyFont="1" applyFill="1" applyBorder="1" applyAlignment="1">
      <alignment horizontal="center" vertical="center" shrinkToFit="1"/>
    </xf>
    <xf numFmtId="0" fontId="74" fillId="0" borderId="72" xfId="0" applyFont="1" applyFill="1" applyBorder="1" applyAlignment="1">
      <alignment horizontal="center" vertical="center" shrinkToFit="1"/>
    </xf>
    <xf numFmtId="0" fontId="75" fillId="0" borderId="60" xfId="0" applyFont="1" applyFill="1" applyBorder="1" applyAlignment="1">
      <alignment horizontal="center" vertical="center" shrinkToFit="1"/>
    </xf>
    <xf numFmtId="0" fontId="75" fillId="0" borderId="0" xfId="0" applyFont="1" applyFill="1" applyBorder="1" applyAlignment="1">
      <alignment horizontal="center" vertical="center" shrinkToFit="1"/>
    </xf>
    <xf numFmtId="0" fontId="75" fillId="0" borderId="61" xfId="0" applyFont="1" applyFill="1" applyBorder="1" applyAlignment="1">
      <alignment horizontal="center" vertical="center" shrinkToFit="1"/>
    </xf>
    <xf numFmtId="0" fontId="74" fillId="0" borderId="60" xfId="0" applyFont="1" applyFill="1" applyBorder="1" applyAlignment="1">
      <alignment horizontal="center" vertical="center" shrinkToFit="1"/>
    </xf>
    <xf numFmtId="0" fontId="74" fillId="0" borderId="0" xfId="0" applyFont="1" applyFill="1" applyBorder="1" applyAlignment="1">
      <alignment horizontal="center" vertical="center" shrinkToFit="1"/>
    </xf>
    <xf numFmtId="0" fontId="74" fillId="0" borderId="61" xfId="0" applyFont="1" applyFill="1" applyBorder="1" applyAlignment="1">
      <alignment horizontal="center" vertical="center" shrinkToFit="1"/>
    </xf>
    <xf numFmtId="0" fontId="69" fillId="0" borderId="0" xfId="0" applyFont="1" applyFill="1" applyBorder="1" applyAlignment="1">
      <alignment horizontal="left" vertical="center"/>
    </xf>
    <xf numFmtId="0" fontId="69" fillId="0" borderId="66" xfId="0" applyFont="1" applyFill="1" applyBorder="1" applyAlignment="1">
      <alignment horizontal="left" vertical="center"/>
    </xf>
    <xf numFmtId="0" fontId="71" fillId="0" borderId="0" xfId="0" applyFont="1" applyFill="1" applyBorder="1" applyAlignment="1">
      <alignment horizontal="left" shrinkToFit="1"/>
    </xf>
    <xf numFmtId="0" fontId="72" fillId="0" borderId="0" xfId="0" applyFont="1" applyFill="1" applyBorder="1" applyAlignment="1">
      <alignment horizontal="left" shrinkToFit="1"/>
    </xf>
    <xf numFmtId="0" fontId="71" fillId="0" borderId="66" xfId="0" applyFont="1" applyFill="1" applyBorder="1" applyAlignment="1">
      <alignment horizontal="left" shrinkToFit="1"/>
    </xf>
    <xf numFmtId="178" fontId="50" fillId="0" borderId="62" xfId="0" applyNumberFormat="1" applyFont="1" applyFill="1" applyBorder="1" applyAlignment="1">
      <alignment horizontal="center" vertical="center" wrapText="1"/>
    </xf>
    <xf numFmtId="178" fontId="50" fillId="0" borderId="63" xfId="0" applyNumberFormat="1" applyFont="1" applyFill="1" applyBorder="1" applyAlignment="1">
      <alignment horizontal="center" vertical="center" wrapText="1"/>
    </xf>
    <xf numFmtId="178" fontId="50" fillId="0" borderId="64" xfId="0" applyNumberFormat="1" applyFont="1" applyFill="1" applyBorder="1" applyAlignment="1">
      <alignment horizontal="center" vertical="center" wrapText="1"/>
    </xf>
    <xf numFmtId="0" fontId="74" fillId="0" borderId="65" xfId="0" applyFont="1" applyFill="1" applyBorder="1" applyAlignment="1">
      <alignment horizontal="center" vertical="center" shrinkToFit="1"/>
    </xf>
    <xf numFmtId="0" fontId="74" fillId="0" borderId="66" xfId="0" applyFont="1" applyFill="1" applyBorder="1" applyAlignment="1">
      <alignment horizontal="center" vertical="center" shrinkToFit="1"/>
    </xf>
    <xf numFmtId="0" fontId="74" fillId="0" borderId="67" xfId="0" applyFont="1" applyFill="1" applyBorder="1" applyAlignment="1">
      <alignment horizontal="center" vertical="center" shrinkToFit="1"/>
    </xf>
    <xf numFmtId="0" fontId="75" fillId="0" borderId="65" xfId="0" applyFont="1" applyFill="1" applyBorder="1" applyAlignment="1">
      <alignment horizontal="center" vertical="center" shrinkToFit="1"/>
    </xf>
    <xf numFmtId="0" fontId="75" fillId="0" borderId="66" xfId="0" applyFont="1" applyFill="1" applyBorder="1" applyAlignment="1">
      <alignment horizontal="center" vertical="center" shrinkToFit="1"/>
    </xf>
    <xf numFmtId="0" fontId="75" fillId="0" borderId="67" xfId="0" applyFont="1" applyFill="1" applyBorder="1" applyAlignment="1">
      <alignment horizontal="center" vertical="center" shrinkToFit="1"/>
    </xf>
    <xf numFmtId="178" fontId="66" fillId="0" borderId="68" xfId="0" applyNumberFormat="1" applyFont="1" applyFill="1" applyBorder="1" applyAlignment="1">
      <alignment horizontal="center" vertical="center" wrapText="1"/>
    </xf>
    <xf numFmtId="178" fontId="66" fillId="0" borderId="69" xfId="0" applyNumberFormat="1" applyFont="1" applyFill="1" applyBorder="1" applyAlignment="1">
      <alignment horizontal="center" vertical="center" wrapText="1"/>
    </xf>
    <xf numFmtId="178" fontId="66" fillId="0" borderId="70" xfId="0" applyNumberFormat="1" applyFont="1" applyFill="1" applyBorder="1" applyAlignment="1">
      <alignment horizontal="center" vertical="center" wrapText="1"/>
    </xf>
    <xf numFmtId="178" fontId="66" fillId="0" borderId="62" xfId="0" applyNumberFormat="1" applyFont="1" applyFill="1" applyBorder="1" applyAlignment="1">
      <alignment horizontal="center" vertical="center" wrapText="1"/>
    </xf>
    <xf numFmtId="178" fontId="66" fillId="0" borderId="63" xfId="0" applyNumberFormat="1" applyFont="1" applyFill="1" applyBorder="1" applyAlignment="1">
      <alignment horizontal="center" vertical="center" wrapText="1"/>
    </xf>
    <xf numFmtId="178" fontId="66" fillId="0" borderId="64" xfId="0" applyNumberFormat="1" applyFont="1" applyFill="1" applyBorder="1" applyAlignment="1">
      <alignment horizontal="center" vertical="center" wrapText="1"/>
    </xf>
    <xf numFmtId="178" fontId="66" fillId="0" borderId="71" xfId="0" applyNumberFormat="1" applyFont="1" applyFill="1" applyBorder="1" applyAlignment="1">
      <alignment horizontal="center" vertical="center" wrapText="1"/>
    </xf>
    <xf numFmtId="178" fontId="66" fillId="0" borderId="40" xfId="0" applyNumberFormat="1" applyFont="1" applyFill="1" applyBorder="1" applyAlignment="1">
      <alignment horizontal="center" vertical="center" wrapText="1"/>
    </xf>
    <xf numFmtId="178" fontId="66" fillId="0" borderId="72" xfId="0" applyNumberFormat="1" applyFont="1" applyFill="1" applyBorder="1" applyAlignment="1">
      <alignment horizontal="center" vertical="center" wrapText="1"/>
    </xf>
    <xf numFmtId="178" fontId="53" fillId="0" borderId="71" xfId="0" applyNumberFormat="1" applyFont="1" applyFill="1" applyBorder="1" applyAlignment="1">
      <alignment horizontal="center" vertical="center" wrapText="1"/>
    </xf>
    <xf numFmtId="178" fontId="53" fillId="0" borderId="40" xfId="0" applyNumberFormat="1" applyFont="1" applyFill="1" applyBorder="1" applyAlignment="1">
      <alignment horizontal="center" vertical="center" wrapText="1"/>
    </xf>
    <xf numFmtId="178" fontId="53" fillId="0" borderId="72" xfId="0" applyNumberFormat="1" applyFont="1" applyFill="1" applyBorder="1" applyAlignment="1">
      <alignment horizontal="center" vertical="center" wrapText="1"/>
    </xf>
    <xf numFmtId="0" fontId="51" fillId="0" borderId="71" xfId="0" applyFont="1" applyFill="1" applyBorder="1" applyAlignment="1">
      <alignment horizontal="center" vertical="center" shrinkToFit="1"/>
    </xf>
    <xf numFmtId="0" fontId="51" fillId="0" borderId="40" xfId="0" applyFont="1" applyFill="1" applyBorder="1" applyAlignment="1">
      <alignment horizontal="center" vertical="center" shrinkToFit="1"/>
    </xf>
    <xf numFmtId="0" fontId="51" fillId="0" borderId="72" xfId="0" applyFont="1" applyFill="1" applyBorder="1" applyAlignment="1">
      <alignment horizontal="center" vertical="center" shrinkToFit="1"/>
    </xf>
    <xf numFmtId="0" fontId="51" fillId="0" borderId="68" xfId="0" applyFont="1" applyFill="1" applyBorder="1" applyAlignment="1">
      <alignment horizontal="center" vertical="center" shrinkToFit="1"/>
    </xf>
    <xf numFmtId="0" fontId="51" fillId="0" borderId="69" xfId="0" applyFont="1" applyFill="1" applyBorder="1" applyAlignment="1">
      <alignment horizontal="center" vertical="center" shrinkToFit="1"/>
    </xf>
    <xf numFmtId="0" fontId="51" fillId="0" borderId="70" xfId="0" applyFont="1" applyFill="1" applyBorder="1" applyAlignment="1">
      <alignment horizontal="center" vertical="center" shrinkToFit="1"/>
    </xf>
    <xf numFmtId="0" fontId="55" fillId="0" borderId="68" xfId="0" applyFont="1" applyFill="1" applyBorder="1" applyAlignment="1">
      <alignment horizontal="center" vertical="center" shrinkToFit="1"/>
    </xf>
    <xf numFmtId="0" fontId="55" fillId="0" borderId="69" xfId="0" applyFont="1" applyFill="1" applyBorder="1" applyAlignment="1">
      <alignment horizontal="center" vertical="center" shrinkToFit="1"/>
    </xf>
    <xf numFmtId="0" fontId="55" fillId="0" borderId="70" xfId="0" applyFont="1" applyFill="1" applyBorder="1" applyAlignment="1">
      <alignment horizontal="center" vertical="center" shrinkToFit="1"/>
    </xf>
    <xf numFmtId="0" fontId="65" fillId="0" borderId="68" xfId="0" applyFont="1" applyFill="1" applyBorder="1" applyAlignment="1">
      <alignment horizontal="center" vertical="center" shrinkToFit="1"/>
    </xf>
    <xf numFmtId="0" fontId="65" fillId="0" borderId="69" xfId="0" applyFont="1" applyFill="1" applyBorder="1" applyAlignment="1">
      <alignment horizontal="center" vertical="center" shrinkToFit="1"/>
    </xf>
    <xf numFmtId="0" fontId="65" fillId="0" borderId="70" xfId="0" applyFont="1" applyFill="1" applyBorder="1" applyAlignment="1">
      <alignment horizontal="center" vertical="center" shrinkToFit="1"/>
    </xf>
  </cellXfs>
  <cellStyles count="85">
    <cellStyle name="20% - 輔色1" xfId="1" builtinId="30" customBuiltin="1"/>
    <cellStyle name="20% - 輔色1 2" xfId="48"/>
    <cellStyle name="20% - 輔色2" xfId="2" builtinId="34" customBuiltin="1"/>
    <cellStyle name="20% - 輔色2 2" xfId="49"/>
    <cellStyle name="20% - 輔色3" xfId="3" builtinId="38" customBuiltin="1"/>
    <cellStyle name="20% - 輔色3 2" xfId="50"/>
    <cellStyle name="20% - 輔色4" xfId="4" builtinId="42" customBuiltin="1"/>
    <cellStyle name="20% - 輔色4 2" xfId="51"/>
    <cellStyle name="20% - 輔色5" xfId="5" builtinId="46" customBuiltin="1"/>
    <cellStyle name="20% - 輔色5 2" xfId="52"/>
    <cellStyle name="20% - 輔色6" xfId="6" builtinId="50" customBuiltin="1"/>
    <cellStyle name="20% - 輔色6 2" xfId="53"/>
    <cellStyle name="40% - 輔色1" xfId="7" builtinId="31" customBuiltin="1"/>
    <cellStyle name="40% - 輔色1 2" xfId="54"/>
    <cellStyle name="40% - 輔色2" xfId="8" builtinId="35" customBuiltin="1"/>
    <cellStyle name="40% - 輔色2 2" xfId="55"/>
    <cellStyle name="40% - 輔色3" xfId="9" builtinId="39" customBuiltin="1"/>
    <cellStyle name="40% - 輔色3 2" xfId="56"/>
    <cellStyle name="40% - 輔色4" xfId="10" builtinId="43" customBuiltin="1"/>
    <cellStyle name="40% - 輔色4 2" xfId="57"/>
    <cellStyle name="40% - 輔色5" xfId="11" builtinId="47" customBuiltin="1"/>
    <cellStyle name="40% - 輔色5 2" xfId="58"/>
    <cellStyle name="40% - 輔色6" xfId="12" builtinId="51" customBuiltin="1"/>
    <cellStyle name="40% - 輔色6 2" xfId="59"/>
    <cellStyle name="60% - 輔色1" xfId="13" builtinId="32" customBuiltin="1"/>
    <cellStyle name="60% - 輔色1 2" xfId="44"/>
    <cellStyle name="60% - 輔色2" xfId="14" builtinId="36" customBuiltin="1"/>
    <cellStyle name="60% - 輔色2 2" xfId="45"/>
    <cellStyle name="60% - 輔色3" xfId="15" builtinId="40" customBuiltin="1"/>
    <cellStyle name="60% - 輔色3 2" xfId="46"/>
    <cellStyle name="60% - 輔色4" xfId="16" builtinId="44" customBuiltin="1"/>
    <cellStyle name="60% - 輔色4 2" xfId="47"/>
    <cellStyle name="60% - 輔色5" xfId="17" builtinId="48" customBuiltin="1"/>
    <cellStyle name="60% - 輔色5 2" xfId="60"/>
    <cellStyle name="60% - 輔色6" xfId="18" builtinId="52" customBuiltin="1"/>
    <cellStyle name="60% - 輔色6 2" xfId="61"/>
    <cellStyle name="一般" xfId="0" builtinId="0"/>
    <cellStyle name="一般 2" xfId="19"/>
    <cellStyle name="一般_新增Microsoft Excel 工作表" xfId="20"/>
    <cellStyle name="中等" xfId="21" builtinId="28" customBuiltin="1"/>
    <cellStyle name="中等 2" xfId="62"/>
    <cellStyle name="合計" xfId="22" builtinId="25" customBuiltin="1"/>
    <cellStyle name="合計 2" xfId="63"/>
    <cellStyle name="好" xfId="23" builtinId="26" customBuiltin="1"/>
    <cellStyle name="好 2" xfId="64"/>
    <cellStyle name="計算方式" xfId="24" builtinId="22" customBuiltin="1"/>
    <cellStyle name="計算方式 2" xfId="65"/>
    <cellStyle name="連結的儲存格" xfId="25" builtinId="24" customBuiltin="1"/>
    <cellStyle name="連結的儲存格 2" xfId="81"/>
    <cellStyle name="備註" xfId="26" builtinId="10" customBuiltin="1"/>
    <cellStyle name="備註 2" xfId="82"/>
    <cellStyle name="說明文字" xfId="27" builtinId="53" customBuiltin="1"/>
    <cellStyle name="說明文字 2" xfId="83"/>
    <cellStyle name="輔色1" xfId="28" builtinId="29" customBuiltin="1"/>
    <cellStyle name="輔色1 2" xfId="84"/>
    <cellStyle name="輔色2" xfId="29" builtinId="33" customBuiltin="1"/>
    <cellStyle name="輔色2 2" xfId="66"/>
    <cellStyle name="輔色3" xfId="30" builtinId="37" customBuiltin="1"/>
    <cellStyle name="輔色3 2" xfId="67"/>
    <cellStyle name="輔色4" xfId="31" builtinId="41" customBuiltin="1"/>
    <cellStyle name="輔色4 2" xfId="68"/>
    <cellStyle name="輔色5" xfId="32" builtinId="45" customBuiltin="1"/>
    <cellStyle name="輔色5 2" xfId="69"/>
    <cellStyle name="輔色6" xfId="33" builtinId="49" customBuiltin="1"/>
    <cellStyle name="輔色6 2" xfId="70"/>
    <cellStyle name="標題" xfId="34" builtinId="15" customBuiltin="1"/>
    <cellStyle name="標題 1" xfId="35" builtinId="16" customBuiltin="1"/>
    <cellStyle name="標題 1 2" xfId="72"/>
    <cellStyle name="標題 2" xfId="36" builtinId="17" customBuiltin="1"/>
    <cellStyle name="標題 2 2" xfId="73"/>
    <cellStyle name="標題 3" xfId="37" builtinId="18" customBuiltin="1"/>
    <cellStyle name="標題 3 2" xfId="74"/>
    <cellStyle name="標題 4" xfId="38" builtinId="19" customBuiltin="1"/>
    <cellStyle name="標題 4 2" xfId="75"/>
    <cellStyle name="標題 5" xfId="71"/>
    <cellStyle name="輸入" xfId="39" builtinId="20" customBuiltin="1"/>
    <cellStyle name="輸入 2" xfId="76"/>
    <cellStyle name="輸出" xfId="40" builtinId="21" customBuiltin="1"/>
    <cellStyle name="輸出 2" xfId="77"/>
    <cellStyle name="檢查儲存格" xfId="41" builtinId="23" customBuiltin="1"/>
    <cellStyle name="檢查儲存格 2" xfId="78"/>
    <cellStyle name="壞" xfId="42" builtinId="27" customBuiltin="1"/>
    <cellStyle name="壞 2" xfId="79"/>
    <cellStyle name="警告文字" xfId="43" builtinId="11" customBuiltin="1"/>
    <cellStyle name="警告文字 2" xfId="80"/>
  </cellStyles>
  <dxfs count="0"/>
  <tableStyles count="0" defaultTableStyle="TableStyleMedium2" defaultPivotStyle="PivotStyleLight16"/>
  <colors>
    <mruColors>
      <color rgb="FFFF61B0"/>
      <color rgb="FFFFD5EA"/>
      <color rgb="FFFF99CC"/>
      <color rgb="FFFF6699"/>
      <color rgb="FFD56D77"/>
      <color rgb="FF886877"/>
      <color rgb="FFAE4292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1.JPG"/><Relationship Id="rId18" Type="http://schemas.microsoft.com/office/2007/relationships/hdphoto" Target="../media/hdphoto4.wdp"/><Relationship Id="rId26" Type="http://schemas.openxmlformats.org/officeDocument/2006/relationships/image" Target="../media/image21.JPG"/><Relationship Id="rId3" Type="http://schemas.openxmlformats.org/officeDocument/2006/relationships/image" Target="../media/image2.png"/><Relationship Id="rId21" Type="http://schemas.openxmlformats.org/officeDocument/2006/relationships/image" Target="../media/image17.png"/><Relationship Id="rId34" Type="http://schemas.openxmlformats.org/officeDocument/2006/relationships/image" Target="../media/image28.JPG"/><Relationship Id="rId7" Type="http://schemas.openxmlformats.org/officeDocument/2006/relationships/image" Target="../media/image5.jpeg"/><Relationship Id="rId12" Type="http://schemas.openxmlformats.org/officeDocument/2006/relationships/image" Target="../media/image10.JPG"/><Relationship Id="rId17" Type="http://schemas.openxmlformats.org/officeDocument/2006/relationships/image" Target="../media/image14.png"/><Relationship Id="rId25" Type="http://schemas.openxmlformats.org/officeDocument/2006/relationships/image" Target="../media/image20.JPG"/><Relationship Id="rId33" Type="http://schemas.microsoft.com/office/2007/relationships/hdphoto" Target="../media/hdphoto6.wdp"/><Relationship Id="rId2" Type="http://schemas.microsoft.com/office/2007/relationships/hdphoto" Target="../media/hdphoto1.wdp"/><Relationship Id="rId16" Type="http://schemas.microsoft.com/office/2007/relationships/hdphoto" Target="../media/hdphoto3.wdp"/><Relationship Id="rId20" Type="http://schemas.openxmlformats.org/officeDocument/2006/relationships/image" Target="../media/image16.JPG"/><Relationship Id="rId29" Type="http://schemas.openxmlformats.org/officeDocument/2006/relationships/image" Target="../media/image24.JPG"/><Relationship Id="rId1" Type="http://schemas.openxmlformats.org/officeDocument/2006/relationships/image" Target="../media/image1.png"/><Relationship Id="rId6" Type="http://schemas.openxmlformats.org/officeDocument/2006/relationships/image" Target="../media/image4.emf"/><Relationship Id="rId11" Type="http://schemas.openxmlformats.org/officeDocument/2006/relationships/image" Target="../media/image9.JPG"/><Relationship Id="rId24" Type="http://schemas.openxmlformats.org/officeDocument/2006/relationships/image" Target="../media/image19.JPG"/><Relationship Id="rId32" Type="http://schemas.openxmlformats.org/officeDocument/2006/relationships/image" Target="../media/image27.png"/><Relationship Id="rId5" Type="http://schemas.openxmlformats.org/officeDocument/2006/relationships/image" Target="../media/image3.jpeg"/><Relationship Id="rId15" Type="http://schemas.openxmlformats.org/officeDocument/2006/relationships/image" Target="../media/image13.png"/><Relationship Id="rId23" Type="http://schemas.openxmlformats.org/officeDocument/2006/relationships/image" Target="../media/image18.JPG"/><Relationship Id="rId28" Type="http://schemas.openxmlformats.org/officeDocument/2006/relationships/image" Target="../media/image23.jpg"/><Relationship Id="rId10" Type="http://schemas.openxmlformats.org/officeDocument/2006/relationships/image" Target="../media/image8.jpeg"/><Relationship Id="rId19" Type="http://schemas.openxmlformats.org/officeDocument/2006/relationships/image" Target="../media/image15.JPG"/><Relationship Id="rId31" Type="http://schemas.openxmlformats.org/officeDocument/2006/relationships/image" Target="../media/image26.jpg"/><Relationship Id="rId4" Type="http://schemas.microsoft.com/office/2007/relationships/hdphoto" Target="../media/hdphoto2.wdp"/><Relationship Id="rId9" Type="http://schemas.openxmlformats.org/officeDocument/2006/relationships/image" Target="../media/image7.jpeg"/><Relationship Id="rId14" Type="http://schemas.openxmlformats.org/officeDocument/2006/relationships/image" Target="../media/image12.JPG"/><Relationship Id="rId22" Type="http://schemas.microsoft.com/office/2007/relationships/hdphoto" Target="../media/hdphoto5.wdp"/><Relationship Id="rId27" Type="http://schemas.openxmlformats.org/officeDocument/2006/relationships/image" Target="../media/image22.jpg"/><Relationship Id="rId30" Type="http://schemas.openxmlformats.org/officeDocument/2006/relationships/image" Target="../media/image25.jpg"/><Relationship Id="rId8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9.JP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30.jpe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29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7" Type="http://schemas.openxmlformats.org/officeDocument/2006/relationships/image" Target="../media/image29.png"/><Relationship Id="rId2" Type="http://schemas.openxmlformats.org/officeDocument/2006/relationships/image" Target="../media/image4.emf"/><Relationship Id="rId1" Type="http://schemas.openxmlformats.org/officeDocument/2006/relationships/image" Target="../media/image3.jpeg"/><Relationship Id="rId6" Type="http://schemas.openxmlformats.org/officeDocument/2006/relationships/image" Target="../media/image32.png"/><Relationship Id="rId5" Type="http://schemas.openxmlformats.org/officeDocument/2006/relationships/image" Target="../media/image7.jpeg"/><Relationship Id="rId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2170289</xdr:colOff>
      <xdr:row>43</xdr:row>
      <xdr:rowOff>45594</xdr:rowOff>
    </xdr:from>
    <xdr:to>
      <xdr:col>19</xdr:col>
      <xdr:colOff>2228851</xdr:colOff>
      <xdr:row>52</xdr:row>
      <xdr:rowOff>426720</xdr:rowOff>
    </xdr:to>
    <xdr:grpSp>
      <xdr:nvGrpSpPr>
        <xdr:cNvPr id="2" name="群組 1">
          <a:extLst>
            <a:ext uri="{FF2B5EF4-FFF2-40B4-BE49-F238E27FC236}">
              <a16:creationId xmlns:a16="http://schemas.microsoft.com/office/drawing/2014/main" xmlns="" id="{2CEF05A6-D5B5-4B90-AE69-EC204F8C6879}"/>
            </a:ext>
          </a:extLst>
        </xdr:cNvPr>
        <xdr:cNvGrpSpPr/>
      </xdr:nvGrpSpPr>
      <xdr:grpSpPr>
        <a:xfrm>
          <a:off x="9028289" y="26191719"/>
          <a:ext cx="37253687" cy="6810501"/>
          <a:chOff x="7955280" y="25587960"/>
          <a:chExt cx="31962091" cy="5463540"/>
        </a:xfrm>
      </xdr:grpSpPr>
      <xdr:grpSp>
        <xdr:nvGrpSpPr>
          <xdr:cNvPr id="3" name="群組 2">
            <a:extLst>
              <a:ext uri="{FF2B5EF4-FFF2-40B4-BE49-F238E27FC236}">
                <a16:creationId xmlns:a16="http://schemas.microsoft.com/office/drawing/2014/main" xmlns="" id="{6BEB1A0B-C010-4D2D-AABA-D625458F8757}"/>
              </a:ext>
            </a:extLst>
          </xdr:cNvPr>
          <xdr:cNvGrpSpPr/>
        </xdr:nvGrpSpPr>
        <xdr:grpSpPr>
          <a:xfrm>
            <a:off x="12252960" y="25633680"/>
            <a:ext cx="20421600" cy="5417820"/>
            <a:chOff x="12252960" y="25633680"/>
            <a:chExt cx="20421600" cy="5417820"/>
          </a:xfrm>
        </xdr:grpSpPr>
        <xdr:pic>
          <xdr:nvPicPr>
            <xdr:cNvPr id="12" name="圖片 11">
              <a:extLst>
                <a:ext uri="{FF2B5EF4-FFF2-40B4-BE49-F238E27FC236}">
                  <a16:creationId xmlns:a16="http://schemas.microsoft.com/office/drawing/2014/main" xmlns="" id="{211461CD-E8B2-4B17-A120-28CDEE241B8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30540960" y="25675590"/>
              <a:ext cx="2133600" cy="5375910"/>
            </a:xfrm>
            <a:prstGeom prst="rect">
              <a:avLst/>
            </a:prstGeom>
          </xdr:spPr>
        </xdr:pic>
        <xdr:pic>
          <xdr:nvPicPr>
            <xdr:cNvPr id="13" name="圖片 12">
              <a:extLst>
                <a:ext uri="{FF2B5EF4-FFF2-40B4-BE49-F238E27FC236}">
                  <a16:creationId xmlns:a16="http://schemas.microsoft.com/office/drawing/2014/main" xmlns="" id="{CD9627B1-89B4-421C-91E2-9862BFD08C0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8430220" y="25675590"/>
              <a:ext cx="2148840" cy="5375910"/>
            </a:xfrm>
            <a:prstGeom prst="rect">
              <a:avLst/>
            </a:prstGeom>
          </xdr:spPr>
        </xdr:pic>
        <xdr:pic>
          <xdr:nvPicPr>
            <xdr:cNvPr id="14" name="圖片 13">
              <a:extLst>
                <a:ext uri="{FF2B5EF4-FFF2-40B4-BE49-F238E27FC236}">
                  <a16:creationId xmlns:a16="http://schemas.microsoft.com/office/drawing/2014/main" xmlns="" id="{4A3BE37F-B750-4CE5-B04F-63B0A6A5546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6342340" y="25664160"/>
              <a:ext cx="2133600" cy="5375910"/>
            </a:xfrm>
            <a:prstGeom prst="rect">
              <a:avLst/>
            </a:prstGeom>
          </xdr:spPr>
        </xdr:pic>
        <xdr:pic>
          <xdr:nvPicPr>
            <xdr:cNvPr id="15" name="圖片 14">
              <a:extLst>
                <a:ext uri="{FF2B5EF4-FFF2-40B4-BE49-F238E27FC236}">
                  <a16:creationId xmlns:a16="http://schemas.microsoft.com/office/drawing/2014/main" xmlns="" id="{23F0A0D0-F5FE-41A3-830C-A938CF973E3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4231600" y="25664160"/>
              <a:ext cx="2148840" cy="5375910"/>
            </a:xfrm>
            <a:prstGeom prst="rect">
              <a:avLst/>
            </a:prstGeom>
          </xdr:spPr>
        </xdr:pic>
        <xdr:pic>
          <xdr:nvPicPr>
            <xdr:cNvPr id="16" name="圖片 15">
              <a:extLst>
                <a:ext uri="{FF2B5EF4-FFF2-40B4-BE49-F238E27FC236}">
                  <a16:creationId xmlns:a16="http://schemas.microsoft.com/office/drawing/2014/main" xmlns="" id="{FBC53A20-CE45-454D-B29C-4BCBB73F174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2318980" y="25664160"/>
              <a:ext cx="2133600" cy="5375910"/>
            </a:xfrm>
            <a:prstGeom prst="rect">
              <a:avLst/>
            </a:prstGeom>
          </xdr:spPr>
        </xdr:pic>
        <xdr:pic>
          <xdr:nvPicPr>
            <xdr:cNvPr id="17" name="圖片 16">
              <a:extLst>
                <a:ext uri="{FF2B5EF4-FFF2-40B4-BE49-F238E27FC236}">
                  <a16:creationId xmlns:a16="http://schemas.microsoft.com/office/drawing/2014/main" xmlns="" id="{11680E10-B4B0-45FB-B83C-002820E90DD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0208240" y="25664160"/>
              <a:ext cx="2148840" cy="5375910"/>
            </a:xfrm>
            <a:prstGeom prst="rect">
              <a:avLst/>
            </a:prstGeom>
          </xdr:spPr>
        </xdr:pic>
        <xdr:pic>
          <xdr:nvPicPr>
            <xdr:cNvPr id="18" name="圖片 17">
              <a:extLst>
                <a:ext uri="{FF2B5EF4-FFF2-40B4-BE49-F238E27FC236}">
                  <a16:creationId xmlns:a16="http://schemas.microsoft.com/office/drawing/2014/main" xmlns="" id="{148FB543-6543-4837-9C8E-92F1B286FA5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18356580" y="25633680"/>
              <a:ext cx="2133600" cy="5375910"/>
            </a:xfrm>
            <a:prstGeom prst="rect">
              <a:avLst/>
            </a:prstGeom>
          </xdr:spPr>
        </xdr:pic>
        <xdr:pic>
          <xdr:nvPicPr>
            <xdr:cNvPr id="19" name="圖片 18">
              <a:extLst>
                <a:ext uri="{FF2B5EF4-FFF2-40B4-BE49-F238E27FC236}">
                  <a16:creationId xmlns:a16="http://schemas.microsoft.com/office/drawing/2014/main" xmlns="" id="{DE69CDD1-A4C8-438A-A9B5-AE2A53E88EB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16245840" y="25633680"/>
              <a:ext cx="2148840" cy="5375910"/>
            </a:xfrm>
            <a:prstGeom prst="rect">
              <a:avLst/>
            </a:prstGeom>
          </xdr:spPr>
        </xdr:pic>
        <xdr:pic>
          <xdr:nvPicPr>
            <xdr:cNvPr id="20" name="圖片 19">
              <a:extLst>
                <a:ext uri="{FF2B5EF4-FFF2-40B4-BE49-F238E27FC236}">
                  <a16:creationId xmlns:a16="http://schemas.microsoft.com/office/drawing/2014/main" xmlns="" id="{32701036-BC8D-4C3D-A921-F6D28D2812F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14363700" y="25648920"/>
              <a:ext cx="2133600" cy="5375910"/>
            </a:xfrm>
            <a:prstGeom prst="rect">
              <a:avLst/>
            </a:prstGeom>
          </xdr:spPr>
        </xdr:pic>
        <xdr:pic>
          <xdr:nvPicPr>
            <xdr:cNvPr id="21" name="圖片 20">
              <a:extLst>
                <a:ext uri="{FF2B5EF4-FFF2-40B4-BE49-F238E27FC236}">
                  <a16:creationId xmlns:a16="http://schemas.microsoft.com/office/drawing/2014/main" xmlns="" id="{E1073AD2-4E6E-4CD4-BE65-005B73BED67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12252960" y="25648920"/>
              <a:ext cx="2148840" cy="5375910"/>
            </a:xfrm>
            <a:prstGeom prst="rect">
              <a:avLst/>
            </a:prstGeom>
          </xdr:spPr>
        </xdr:pic>
      </xdr:grpSp>
      <xdr:grpSp>
        <xdr:nvGrpSpPr>
          <xdr:cNvPr id="4" name="群組 3">
            <a:extLst>
              <a:ext uri="{FF2B5EF4-FFF2-40B4-BE49-F238E27FC236}">
                <a16:creationId xmlns:a16="http://schemas.microsoft.com/office/drawing/2014/main" xmlns="" id="{B0F85E7C-268E-43DD-864F-D2819AD40231}"/>
              </a:ext>
            </a:extLst>
          </xdr:cNvPr>
          <xdr:cNvGrpSpPr/>
        </xdr:nvGrpSpPr>
        <xdr:grpSpPr>
          <a:xfrm>
            <a:off x="7955280" y="25587960"/>
            <a:ext cx="12466320" cy="5387340"/>
            <a:chOff x="20208240" y="25664160"/>
            <a:chExt cx="12466320" cy="5387340"/>
          </a:xfrm>
        </xdr:grpSpPr>
        <xdr:pic>
          <xdr:nvPicPr>
            <xdr:cNvPr id="6" name="圖片 5">
              <a:extLst>
                <a:ext uri="{FF2B5EF4-FFF2-40B4-BE49-F238E27FC236}">
                  <a16:creationId xmlns:a16="http://schemas.microsoft.com/office/drawing/2014/main" xmlns="" id="{A8849945-2E68-4AED-8BED-186BD8249B1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30540960" y="25675590"/>
              <a:ext cx="2133600" cy="5375910"/>
            </a:xfrm>
            <a:prstGeom prst="rect">
              <a:avLst/>
            </a:prstGeom>
          </xdr:spPr>
        </xdr:pic>
        <xdr:pic>
          <xdr:nvPicPr>
            <xdr:cNvPr id="7" name="圖片 6">
              <a:extLst>
                <a:ext uri="{FF2B5EF4-FFF2-40B4-BE49-F238E27FC236}">
                  <a16:creationId xmlns:a16="http://schemas.microsoft.com/office/drawing/2014/main" xmlns="" id="{198E1F10-F54F-4B83-AC07-EB952B753E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8430220" y="25675590"/>
              <a:ext cx="2148840" cy="5375910"/>
            </a:xfrm>
            <a:prstGeom prst="rect">
              <a:avLst/>
            </a:prstGeom>
          </xdr:spPr>
        </xdr:pic>
        <xdr:pic>
          <xdr:nvPicPr>
            <xdr:cNvPr id="8" name="圖片 7">
              <a:extLst>
                <a:ext uri="{FF2B5EF4-FFF2-40B4-BE49-F238E27FC236}">
                  <a16:creationId xmlns:a16="http://schemas.microsoft.com/office/drawing/2014/main" xmlns="" id="{A1688958-4EDD-4CE0-A9E1-4899745DB07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6342340" y="25664160"/>
              <a:ext cx="2133600" cy="5375910"/>
            </a:xfrm>
            <a:prstGeom prst="rect">
              <a:avLst/>
            </a:prstGeom>
          </xdr:spPr>
        </xdr:pic>
        <xdr:pic>
          <xdr:nvPicPr>
            <xdr:cNvPr id="9" name="圖片 8">
              <a:extLst>
                <a:ext uri="{FF2B5EF4-FFF2-40B4-BE49-F238E27FC236}">
                  <a16:creationId xmlns:a16="http://schemas.microsoft.com/office/drawing/2014/main" xmlns="" id="{8878AC58-902E-4D8D-9760-50D37C59CFD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4231600" y="25664160"/>
              <a:ext cx="2148840" cy="5375910"/>
            </a:xfrm>
            <a:prstGeom prst="rect">
              <a:avLst/>
            </a:prstGeom>
          </xdr:spPr>
        </xdr:pic>
        <xdr:pic>
          <xdr:nvPicPr>
            <xdr:cNvPr id="10" name="圖片 9">
              <a:extLst>
                <a:ext uri="{FF2B5EF4-FFF2-40B4-BE49-F238E27FC236}">
                  <a16:creationId xmlns:a16="http://schemas.microsoft.com/office/drawing/2014/main" xmlns="" id="{B3D49B14-198E-4BA4-9E74-264B536133C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2318980" y="25664160"/>
              <a:ext cx="2133600" cy="5375910"/>
            </a:xfrm>
            <a:prstGeom prst="rect">
              <a:avLst/>
            </a:prstGeom>
          </xdr:spPr>
        </xdr:pic>
        <xdr:pic>
          <xdr:nvPicPr>
            <xdr:cNvPr id="11" name="圖片 10">
              <a:extLst>
                <a:ext uri="{FF2B5EF4-FFF2-40B4-BE49-F238E27FC236}">
                  <a16:creationId xmlns:a16="http://schemas.microsoft.com/office/drawing/2014/main" xmlns="" id="{6045B341-8CED-424C-9058-38913E51E2A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saturation sat="4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872" r="82474"/>
            <a:stretch/>
          </xdr:blipFill>
          <xdr:spPr>
            <a:xfrm>
              <a:off x="20208240" y="25664160"/>
              <a:ext cx="2148840" cy="5375910"/>
            </a:xfrm>
            <a:prstGeom prst="rect">
              <a:avLst/>
            </a:prstGeom>
          </xdr:spPr>
        </xdr:pic>
      </xdr:grpSp>
      <xdr:pic>
        <xdr:nvPicPr>
          <xdr:cNvPr id="5" name="圖片 4">
            <a:extLst>
              <a:ext uri="{FF2B5EF4-FFF2-40B4-BE49-F238E27FC236}">
                <a16:creationId xmlns:a16="http://schemas.microsoft.com/office/drawing/2014/main" xmlns="" id="{3BAC4763-2FDA-452F-88D0-2B6F075ADA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4734" r="3549"/>
          <a:stretch/>
        </xdr:blipFill>
        <xdr:spPr>
          <a:xfrm>
            <a:off x="30145263" y="25637490"/>
            <a:ext cx="9772108" cy="537591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2190750</xdr:colOff>
      <xdr:row>2</xdr:row>
      <xdr:rowOff>1885950</xdr:rowOff>
    </xdr:to>
    <xdr:grpSp>
      <xdr:nvGrpSpPr>
        <xdr:cNvPr id="22" name="群組 21">
          <a:extLst>
            <a:ext uri="{FF2B5EF4-FFF2-40B4-BE49-F238E27FC236}">
              <a16:creationId xmlns:a16="http://schemas.microsoft.com/office/drawing/2014/main" xmlns="" id="{AC7A011A-111C-4D20-9A87-49F6351064FE}"/>
            </a:ext>
          </a:extLst>
        </xdr:cNvPr>
        <xdr:cNvGrpSpPr/>
      </xdr:nvGrpSpPr>
      <xdr:grpSpPr>
        <a:xfrm>
          <a:off x="0" y="0"/>
          <a:ext cx="46243875" cy="3219450"/>
          <a:chOff x="0" y="76200"/>
          <a:chExt cx="37280850" cy="3181350"/>
        </a:xfrm>
      </xdr:grpSpPr>
      <xdr:pic>
        <xdr:nvPicPr>
          <xdr:cNvPr id="23" name="圖片 22">
            <a:extLst>
              <a:ext uri="{FF2B5EF4-FFF2-40B4-BE49-F238E27FC236}">
                <a16:creationId xmlns:a16="http://schemas.microsoft.com/office/drawing/2014/main" xmlns="" id="{14D8EFAD-1E49-41A5-9957-DF63F4596B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95250"/>
            <a:ext cx="6858000" cy="3143250"/>
          </a:xfrm>
          <a:prstGeom prst="rect">
            <a:avLst/>
          </a:prstGeom>
        </xdr:spPr>
      </xdr:pic>
      <xdr:pic>
        <xdr:nvPicPr>
          <xdr:cNvPr id="24" name="圖片 23">
            <a:extLst>
              <a:ext uri="{FF2B5EF4-FFF2-40B4-BE49-F238E27FC236}">
                <a16:creationId xmlns:a16="http://schemas.microsoft.com/office/drawing/2014/main" xmlns="" id="{2588EDB7-4615-4998-B5F0-39717A4DAF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24650" y="76200"/>
            <a:ext cx="6858000" cy="3143250"/>
          </a:xfrm>
          <a:prstGeom prst="rect">
            <a:avLst/>
          </a:prstGeom>
        </xdr:spPr>
      </xdr:pic>
      <xdr:pic>
        <xdr:nvPicPr>
          <xdr:cNvPr id="25" name="圖片 24">
            <a:extLst>
              <a:ext uri="{FF2B5EF4-FFF2-40B4-BE49-F238E27FC236}">
                <a16:creationId xmlns:a16="http://schemas.microsoft.com/office/drawing/2014/main" xmlns="" id="{144DC422-6954-4896-81C9-AD9B4E789F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54050" y="76200"/>
            <a:ext cx="6858000" cy="3143250"/>
          </a:xfrm>
          <a:prstGeom prst="rect">
            <a:avLst/>
          </a:prstGeom>
        </xdr:spPr>
      </xdr:pic>
      <xdr:pic>
        <xdr:nvPicPr>
          <xdr:cNvPr id="26" name="圖片 25">
            <a:extLst>
              <a:ext uri="{FF2B5EF4-FFF2-40B4-BE49-F238E27FC236}">
                <a16:creationId xmlns:a16="http://schemas.microsoft.com/office/drawing/2014/main" xmlns="" id="{AAAE2823-D8A4-4E1D-A57B-BF7B1ADF86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69200" y="76200"/>
            <a:ext cx="6858000" cy="3143250"/>
          </a:xfrm>
          <a:prstGeom prst="rect">
            <a:avLst/>
          </a:prstGeom>
        </xdr:spPr>
      </xdr:pic>
      <xdr:pic>
        <xdr:nvPicPr>
          <xdr:cNvPr id="27" name="圖片 26">
            <a:extLst>
              <a:ext uri="{FF2B5EF4-FFF2-40B4-BE49-F238E27FC236}">
                <a16:creationId xmlns:a16="http://schemas.microsoft.com/office/drawing/2014/main" xmlns="" id="{D6896E38-4D2F-494C-AF13-A3D2B1257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327100" y="95250"/>
            <a:ext cx="6858000" cy="3143250"/>
          </a:xfrm>
          <a:prstGeom prst="rect">
            <a:avLst/>
          </a:prstGeom>
        </xdr:spPr>
      </xdr:pic>
      <xdr:pic>
        <xdr:nvPicPr>
          <xdr:cNvPr id="28" name="圖片 27">
            <a:extLst>
              <a:ext uri="{FF2B5EF4-FFF2-40B4-BE49-F238E27FC236}">
                <a16:creationId xmlns:a16="http://schemas.microsoft.com/office/drawing/2014/main" xmlns="" id="{79E623EB-8ACE-4674-BCAC-44DFEA6AE24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r="23056"/>
          <a:stretch/>
        </xdr:blipFill>
        <xdr:spPr>
          <a:xfrm>
            <a:off x="32004000" y="114300"/>
            <a:ext cx="5276850" cy="3143250"/>
          </a:xfrm>
          <a:prstGeom prst="rect">
            <a:avLst/>
          </a:prstGeom>
        </xdr:spPr>
      </xdr:pic>
    </xdr:grpSp>
    <xdr:clientData/>
  </xdr:twoCellAnchor>
  <xdr:oneCellAnchor>
    <xdr:from>
      <xdr:col>20</xdr:col>
      <xdr:colOff>0</xdr:colOff>
      <xdr:row>8</xdr:row>
      <xdr:rowOff>9525</xdr:rowOff>
    </xdr:from>
    <xdr:ext cx="28575" cy="19050"/>
    <xdr:pic>
      <xdr:nvPicPr>
        <xdr:cNvPr id="29" name="圖片 4">
          <a:extLst>
            <a:ext uri="{FF2B5EF4-FFF2-40B4-BE49-F238E27FC236}">
              <a16:creationId xmlns:a16="http://schemas.microsoft.com/office/drawing/2014/main" xmlns="" id="{1A28E58C-8EE1-4CC8-B292-5D6B4A2DA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986200" y="670750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8</xdr:row>
      <xdr:rowOff>9525</xdr:rowOff>
    </xdr:from>
    <xdr:ext cx="28575" cy="19050"/>
    <xdr:pic>
      <xdr:nvPicPr>
        <xdr:cNvPr id="30" name="圖片 4">
          <a:extLst>
            <a:ext uri="{FF2B5EF4-FFF2-40B4-BE49-F238E27FC236}">
              <a16:creationId xmlns:a16="http://schemas.microsoft.com/office/drawing/2014/main" xmlns="" id="{B032B5EB-82CF-461C-BE65-C348D254D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986200" y="670750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5</xdr:row>
      <xdr:rowOff>9525</xdr:rowOff>
    </xdr:from>
    <xdr:ext cx="28575" cy="19050"/>
    <xdr:pic>
      <xdr:nvPicPr>
        <xdr:cNvPr id="31" name="圖片 4">
          <a:extLst>
            <a:ext uri="{FF2B5EF4-FFF2-40B4-BE49-F238E27FC236}">
              <a16:creationId xmlns:a16="http://schemas.microsoft.com/office/drawing/2014/main" xmlns="" id="{C1B9A664-5C67-421C-80C3-D33DB393A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986200" y="45815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9</xdr:row>
      <xdr:rowOff>66675</xdr:rowOff>
    </xdr:from>
    <xdr:ext cx="1000125" cy="0"/>
    <xdr:pic>
      <xdr:nvPicPr>
        <xdr:cNvPr id="32" name="Picture 1180">
          <a:extLst>
            <a:ext uri="{FF2B5EF4-FFF2-40B4-BE49-F238E27FC236}">
              <a16:creationId xmlns:a16="http://schemas.microsoft.com/office/drawing/2014/main" xmlns="" id="{D005316A-BE3E-4136-97D8-667F51DF1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986200" y="7458075"/>
          <a:ext cx="1000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1485900</xdr:colOff>
      <xdr:row>2</xdr:row>
      <xdr:rowOff>9525</xdr:rowOff>
    </xdr:from>
    <xdr:ext cx="0" cy="19050"/>
    <xdr:pic>
      <xdr:nvPicPr>
        <xdr:cNvPr id="33" name="圖片 4">
          <a:extLst>
            <a:ext uri="{FF2B5EF4-FFF2-40B4-BE49-F238E27FC236}">
              <a16:creationId xmlns:a16="http://schemas.microsoft.com/office/drawing/2014/main" xmlns="" id="{C904233F-5EC5-4839-9D1C-8C12C9AF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73798" t="80214" r="10707" b="15701"/>
        <a:stretch>
          <a:fillRect/>
        </a:stretch>
      </xdr:blipFill>
      <xdr:spPr bwMode="auto">
        <a:xfrm>
          <a:off x="31127700" y="132016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230899</xdr:colOff>
      <xdr:row>1</xdr:row>
      <xdr:rowOff>565077</xdr:rowOff>
    </xdr:from>
    <xdr:ext cx="2232900" cy="835815"/>
    <xdr:pic>
      <xdr:nvPicPr>
        <xdr:cNvPr id="34" name="Picture 2050">
          <a:extLst>
            <a:ext uri="{FF2B5EF4-FFF2-40B4-BE49-F238E27FC236}">
              <a16:creationId xmlns:a16="http://schemas.microsoft.com/office/drawing/2014/main" xmlns="" id="{FE3AD925-106F-4D82-A1B6-03F6CA31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632919" y="1220397"/>
          <a:ext cx="2232900" cy="835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35" name="圖片 4">
          <a:extLst>
            <a:ext uri="{FF2B5EF4-FFF2-40B4-BE49-F238E27FC236}">
              <a16:creationId xmlns:a16="http://schemas.microsoft.com/office/drawing/2014/main" xmlns="" id="{67865BD8-A156-4CEE-BF0B-129C8470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3798" t="80214" r="10707" b="15701"/>
        <a:stretch>
          <a:fillRect/>
        </a:stretch>
      </xdr:blipFill>
      <xdr:spPr bwMode="auto">
        <a:xfrm>
          <a:off x="41986200" y="329946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38100" cy="19050"/>
    <xdr:pic>
      <xdr:nvPicPr>
        <xdr:cNvPr id="36" name="圖片 4">
          <a:extLst>
            <a:ext uri="{FF2B5EF4-FFF2-40B4-BE49-F238E27FC236}">
              <a16:creationId xmlns:a16="http://schemas.microsoft.com/office/drawing/2014/main" xmlns="" id="{4BF977B8-19F1-45B2-BFA8-3F1BB979B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3798" t="80214" r="10707" b="15701"/>
        <a:stretch>
          <a:fillRect/>
        </a:stretch>
      </xdr:blipFill>
      <xdr:spPr bwMode="auto">
        <a:xfrm>
          <a:off x="41986200" y="329946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44450" cy="44450"/>
    <xdr:pic>
      <xdr:nvPicPr>
        <xdr:cNvPr id="37" name="圖片 4">
          <a:extLst>
            <a:ext uri="{FF2B5EF4-FFF2-40B4-BE49-F238E27FC236}">
              <a16:creationId xmlns:a16="http://schemas.microsoft.com/office/drawing/2014/main" xmlns="" id="{CCED30EF-F657-4D4F-BB8D-75C0C622F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3798" t="80214" r="10707" b="15701"/>
        <a:stretch>
          <a:fillRect/>
        </a:stretch>
      </xdr:blipFill>
      <xdr:spPr bwMode="auto">
        <a:xfrm>
          <a:off x="41986200" y="3299460"/>
          <a:ext cx="44450" cy="4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</xdr:col>
      <xdr:colOff>0</xdr:colOff>
      <xdr:row>3</xdr:row>
      <xdr:rowOff>0</xdr:rowOff>
    </xdr:from>
    <xdr:ext cx="1009650" cy="0"/>
    <xdr:pic>
      <xdr:nvPicPr>
        <xdr:cNvPr id="38" name="Picture 1180">
          <a:extLst>
            <a:ext uri="{FF2B5EF4-FFF2-40B4-BE49-F238E27FC236}">
              <a16:creationId xmlns:a16="http://schemas.microsoft.com/office/drawing/2014/main" xmlns="" id="{F3D76766-6814-4983-A7B5-9A2E0E3B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986200" y="3299460"/>
          <a:ext cx="10096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457200</xdr:colOff>
      <xdr:row>0</xdr:row>
      <xdr:rowOff>619125</xdr:rowOff>
    </xdr:from>
    <xdr:ext cx="63500" cy="19050"/>
    <xdr:pic>
      <xdr:nvPicPr>
        <xdr:cNvPr id="39" name="圖片 4">
          <a:extLst>
            <a:ext uri="{FF2B5EF4-FFF2-40B4-BE49-F238E27FC236}">
              <a16:creationId xmlns:a16="http://schemas.microsoft.com/office/drawing/2014/main" xmlns="" id="{91B09FA5-8DED-46E9-AD5A-A3FEBBB4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73798" t="80214" r="10707" b="15701"/>
        <a:stretch>
          <a:fillRect/>
        </a:stretch>
      </xdr:blipFill>
      <xdr:spPr bwMode="auto">
        <a:xfrm>
          <a:off x="30099000" y="619125"/>
          <a:ext cx="635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12</xdr:col>
      <xdr:colOff>952500</xdr:colOff>
      <xdr:row>1</xdr:row>
      <xdr:rowOff>470387</xdr:rowOff>
    </xdr:from>
    <xdr:to>
      <xdr:col>14</xdr:col>
      <xdr:colOff>165100</xdr:colOff>
      <xdr:row>2</xdr:row>
      <xdr:rowOff>1974850</xdr:rowOff>
    </xdr:to>
    <xdr:grpSp>
      <xdr:nvGrpSpPr>
        <xdr:cNvPr id="40" name="群組 33900">
          <a:extLst>
            <a:ext uri="{FF2B5EF4-FFF2-40B4-BE49-F238E27FC236}">
              <a16:creationId xmlns:a16="http://schemas.microsoft.com/office/drawing/2014/main" xmlns="" id="{C735AA2C-F1A9-48CD-BF16-FDBDE8E419EB}"/>
            </a:ext>
          </a:extLst>
        </xdr:cNvPr>
        <xdr:cNvGrpSpPr>
          <a:grpSpLocks/>
        </xdr:cNvGrpSpPr>
      </xdr:nvGrpSpPr>
      <xdr:grpSpPr bwMode="auto">
        <a:xfrm>
          <a:off x="28908375" y="1137137"/>
          <a:ext cx="4117975" cy="2171213"/>
          <a:chOff x="500262" y="22791347"/>
          <a:chExt cx="5258977" cy="2416193"/>
        </a:xfrm>
      </xdr:grpSpPr>
      <xdr:pic>
        <xdr:nvPicPr>
          <xdr:cNvPr id="41" name="圖片 33897">
            <a:extLst>
              <a:ext uri="{FF2B5EF4-FFF2-40B4-BE49-F238E27FC236}">
                <a16:creationId xmlns:a16="http://schemas.microsoft.com/office/drawing/2014/main" xmlns="" id="{925DB40F-598D-43DC-A543-B1A638419A9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2" cy="24161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2" name="文字方塊 41">
            <a:extLst>
              <a:ext uri="{FF2B5EF4-FFF2-40B4-BE49-F238E27FC236}">
                <a16:creationId xmlns:a16="http://schemas.microsoft.com/office/drawing/2014/main" xmlns="" id="{8B3206B2-FB41-4B83-9960-183099A7B60D}"/>
              </a:ext>
            </a:extLst>
          </xdr:cNvPr>
          <xdr:cNvSpPr txBox="1"/>
        </xdr:nvSpPr>
        <xdr:spPr>
          <a:xfrm>
            <a:off x="1838916" y="24064999"/>
            <a:ext cx="3920323" cy="104690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500" b="1">
                <a:solidFill>
                  <a:srgbClr val="FF0000"/>
                </a:solidFill>
              </a:rPr>
              <a:t>臺  灣</a:t>
            </a:r>
          </a:p>
        </xdr:txBody>
      </xdr:sp>
    </xdr:grpSp>
    <xdr:clientData/>
  </xdr:twoCellAnchor>
  <xdr:oneCellAnchor>
    <xdr:from>
      <xdr:col>14</xdr:col>
      <xdr:colOff>165100</xdr:colOff>
      <xdr:row>2</xdr:row>
      <xdr:rowOff>647700</xdr:rowOff>
    </xdr:from>
    <xdr:ext cx="11503268" cy="1311962"/>
    <xdr:sp macro="" textlink="">
      <xdr:nvSpPr>
        <xdr:cNvPr id="43" name="文字方塊 42">
          <a:extLst>
            <a:ext uri="{FF2B5EF4-FFF2-40B4-BE49-F238E27FC236}">
              <a16:creationId xmlns:a16="http://schemas.microsoft.com/office/drawing/2014/main" xmlns="" id="{415DD2E5-DBB7-4AC9-8554-ACBB0EFDBF99}"/>
            </a:ext>
          </a:extLst>
        </xdr:cNvPr>
        <xdr:cNvSpPr txBox="1"/>
      </xdr:nvSpPr>
      <xdr:spPr>
        <a:xfrm>
          <a:off x="29806900" y="1958340"/>
          <a:ext cx="11503268" cy="13119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zh-TW" sz="5500" b="1" i="0" baseline="0">
              <a:solidFill>
                <a:schemeClr val="tx1"/>
              </a:solidFill>
              <a:effectLst/>
              <a:latin typeface="RiiPopkaku-R" panose="02000600000000000000" pitchFamily="50" charset="-128"/>
              <a:ea typeface="RiiPopkaku-R" panose="02000600000000000000" pitchFamily="50" charset="-128"/>
              <a:cs typeface="+mn-cs"/>
            </a:rPr>
            <a:t>本公司 豬肉 「原料原產地(台灣)」</a:t>
          </a:r>
          <a:endParaRPr lang="zh-TW" altLang="zh-TW" sz="5500">
            <a:effectLst/>
            <a:latin typeface="RiiPopkaku-R" panose="02000600000000000000" pitchFamily="50" charset="-128"/>
            <a:ea typeface="RiiPopkaku-R" panose="02000600000000000000" pitchFamily="50" charset="-128"/>
          </a:endParaRPr>
        </a:p>
      </xdr:txBody>
    </xdr:sp>
    <xdr:clientData/>
  </xdr:oneCellAnchor>
  <xdr:oneCellAnchor>
    <xdr:from>
      <xdr:col>14</xdr:col>
      <xdr:colOff>508000</xdr:colOff>
      <xdr:row>1</xdr:row>
      <xdr:rowOff>38148</xdr:rowOff>
    </xdr:from>
    <xdr:ext cx="1357243" cy="1369988"/>
    <xdr:pic>
      <xdr:nvPicPr>
        <xdr:cNvPr id="44" name="圖片 43">
          <a:extLst>
            <a:ext uri="{FF2B5EF4-FFF2-40B4-BE49-F238E27FC236}">
              <a16:creationId xmlns:a16="http://schemas.microsoft.com/office/drawing/2014/main" xmlns="" id="{FA337E89-97B0-45FD-A23F-4785E9ADC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49800" y="693468"/>
          <a:ext cx="1357243" cy="1369988"/>
        </a:xfrm>
        <a:prstGeom prst="rect">
          <a:avLst/>
        </a:prstGeom>
      </xdr:spPr>
    </xdr:pic>
    <xdr:clientData/>
  </xdr:oneCellAnchor>
  <xdr:oneCellAnchor>
    <xdr:from>
      <xdr:col>19</xdr:col>
      <xdr:colOff>274320</xdr:colOff>
      <xdr:row>7</xdr:row>
      <xdr:rowOff>91440</xdr:rowOff>
    </xdr:from>
    <xdr:ext cx="2034102" cy="4533329"/>
    <xdr:pic>
      <xdr:nvPicPr>
        <xdr:cNvPr id="45" name="圖片 44">
          <a:extLst>
            <a:ext uri="{FF2B5EF4-FFF2-40B4-BE49-F238E27FC236}">
              <a16:creationId xmlns:a16="http://schemas.microsoft.com/office/drawing/2014/main" xmlns="" id="{725EB85E-6EAF-4D4E-A5BA-5C0FC777D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7380" y="6080760"/>
          <a:ext cx="2034102" cy="4533329"/>
        </a:xfrm>
        <a:prstGeom prst="rect">
          <a:avLst/>
        </a:prstGeom>
      </xdr:spPr>
    </xdr:pic>
    <xdr:clientData/>
  </xdr:oneCellAnchor>
  <xdr:oneCellAnchor>
    <xdr:from>
      <xdr:col>15</xdr:col>
      <xdr:colOff>1075260</xdr:colOff>
      <xdr:row>14</xdr:row>
      <xdr:rowOff>267540</xdr:rowOff>
    </xdr:from>
    <xdr:ext cx="3838692" cy="4129200"/>
    <xdr:pic>
      <xdr:nvPicPr>
        <xdr:cNvPr id="46" name="圖片 45">
          <a:extLst>
            <a:ext uri="{FF2B5EF4-FFF2-40B4-BE49-F238E27FC236}">
              <a16:creationId xmlns:a16="http://schemas.microsoft.com/office/drawing/2014/main" xmlns="" id="{495777E0-4940-4D33-96F2-5F82CBED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7280" y="9762060"/>
          <a:ext cx="3838692" cy="4129200"/>
        </a:xfrm>
        <a:prstGeom prst="rect">
          <a:avLst/>
        </a:prstGeom>
      </xdr:spPr>
    </xdr:pic>
    <xdr:clientData/>
  </xdr:oneCellAnchor>
  <xdr:oneCellAnchor>
    <xdr:from>
      <xdr:col>8</xdr:col>
      <xdr:colOff>1524</xdr:colOff>
      <xdr:row>16</xdr:row>
      <xdr:rowOff>462599</xdr:rowOff>
    </xdr:from>
    <xdr:ext cx="2807716" cy="2499042"/>
    <xdr:pic>
      <xdr:nvPicPr>
        <xdr:cNvPr id="47" name="圖片 46">
          <a:extLst>
            <a:ext uri="{FF2B5EF4-FFF2-40B4-BE49-F238E27FC236}">
              <a16:creationId xmlns:a16="http://schemas.microsoft.com/office/drawing/2014/main" xmlns="" id="{6B5500EC-F6CE-4C7B-BBF5-85296CBE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17924" y="11359199"/>
          <a:ext cx="2807716" cy="2499042"/>
        </a:xfrm>
        <a:prstGeom prst="rect">
          <a:avLst/>
        </a:prstGeom>
      </xdr:spPr>
    </xdr:pic>
    <xdr:clientData/>
  </xdr:oneCellAnchor>
  <xdr:oneCellAnchor>
    <xdr:from>
      <xdr:col>6</xdr:col>
      <xdr:colOff>461010</xdr:colOff>
      <xdr:row>0</xdr:row>
      <xdr:rowOff>172851</xdr:rowOff>
    </xdr:from>
    <xdr:ext cx="2815590" cy="1552044"/>
    <xdr:pic>
      <xdr:nvPicPr>
        <xdr:cNvPr id="48" name="圖片 47">
          <a:extLst>
            <a:ext uri="{FF2B5EF4-FFF2-40B4-BE49-F238E27FC236}">
              <a16:creationId xmlns:a16="http://schemas.microsoft.com/office/drawing/2014/main" xmlns="" id="{3FA3DDF3-28FF-4A60-9634-31389DB3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8810" y="172851"/>
          <a:ext cx="2815590" cy="1552044"/>
        </a:xfrm>
        <a:prstGeom prst="rect">
          <a:avLst/>
        </a:prstGeom>
      </xdr:spPr>
    </xdr:pic>
    <xdr:clientData/>
  </xdr:oneCellAnchor>
  <xdr:oneCellAnchor>
    <xdr:from>
      <xdr:col>15</xdr:col>
      <xdr:colOff>1307648</xdr:colOff>
      <xdr:row>27</xdr:row>
      <xdr:rowOff>32160</xdr:rowOff>
    </xdr:from>
    <xdr:ext cx="3497324" cy="2947260"/>
    <xdr:pic>
      <xdr:nvPicPr>
        <xdr:cNvPr id="49" name="圖片 48">
          <a:extLst>
            <a:ext uri="{FF2B5EF4-FFF2-40B4-BE49-F238E27FC236}">
              <a16:creationId xmlns:a16="http://schemas.microsoft.com/office/drawing/2014/main" xmlns="" id="{30B7B503-DF54-4A06-A567-7F159C7A9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9668" y="17215260"/>
          <a:ext cx="3497324" cy="2947260"/>
        </a:xfrm>
        <a:prstGeom prst="rect">
          <a:avLst/>
        </a:prstGeom>
      </xdr:spPr>
    </xdr:pic>
    <xdr:clientData/>
  </xdr:oneCellAnchor>
  <xdr:oneCellAnchor>
    <xdr:from>
      <xdr:col>14</xdr:col>
      <xdr:colOff>941148</xdr:colOff>
      <xdr:row>36</xdr:row>
      <xdr:rowOff>147301</xdr:rowOff>
    </xdr:from>
    <xdr:ext cx="4706644" cy="3784620"/>
    <xdr:pic>
      <xdr:nvPicPr>
        <xdr:cNvPr id="50" name="圖片 49">
          <a:extLst>
            <a:ext uri="{FF2B5EF4-FFF2-40B4-BE49-F238E27FC236}">
              <a16:creationId xmlns:a16="http://schemas.microsoft.com/office/drawing/2014/main" xmlns="" id="{7A2C531B-5D06-4291-B944-0143CE78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82948" y="22199581"/>
          <a:ext cx="4706644" cy="3784620"/>
        </a:xfrm>
        <a:prstGeom prst="rect">
          <a:avLst/>
        </a:prstGeom>
      </xdr:spPr>
    </xdr:pic>
    <xdr:clientData/>
  </xdr:oneCellAnchor>
  <xdr:oneCellAnchor>
    <xdr:from>
      <xdr:col>2</xdr:col>
      <xdr:colOff>1295400</xdr:colOff>
      <xdr:row>6</xdr:row>
      <xdr:rowOff>569186</xdr:rowOff>
    </xdr:from>
    <xdr:ext cx="4075945" cy="3427859"/>
    <xdr:pic>
      <xdr:nvPicPr>
        <xdr:cNvPr id="51" name="圖片 50">
          <a:extLst>
            <a:ext uri="{FF2B5EF4-FFF2-40B4-BE49-F238E27FC236}">
              <a16:creationId xmlns:a16="http://schemas.microsoft.com/office/drawing/2014/main" xmlns="" id="{660F18E5-FA64-4882-ACF0-EE7CE15B7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2620" y="5849846"/>
          <a:ext cx="4075945" cy="3427859"/>
        </a:xfrm>
        <a:prstGeom prst="rect">
          <a:avLst/>
        </a:prstGeom>
      </xdr:spPr>
    </xdr:pic>
    <xdr:clientData/>
  </xdr:oneCellAnchor>
  <xdr:oneCellAnchor>
    <xdr:from>
      <xdr:col>6</xdr:col>
      <xdr:colOff>440690</xdr:colOff>
      <xdr:row>2</xdr:row>
      <xdr:rowOff>429260</xdr:rowOff>
    </xdr:from>
    <xdr:ext cx="10593070" cy="1003300"/>
    <xdr:sp macro="" textlink="">
      <xdr:nvSpPr>
        <xdr:cNvPr id="52" name="文字方塊 51">
          <a:extLst>
            <a:ext uri="{FF2B5EF4-FFF2-40B4-BE49-F238E27FC236}">
              <a16:creationId xmlns:a16="http://schemas.microsoft.com/office/drawing/2014/main" xmlns="" id="{32154BD3-813A-45CC-81D8-6BDCE837CBC6}"/>
            </a:ext>
          </a:extLst>
        </xdr:cNvPr>
        <xdr:cNvSpPr txBox="1"/>
      </xdr:nvSpPr>
      <xdr:spPr>
        <a:xfrm>
          <a:off x="13318490" y="1739900"/>
          <a:ext cx="10593070" cy="1003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Plain">
            <a:avLst/>
          </a:prstTxWarp>
          <a:no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en-US" sz="6500" b="1" i="0" cap="none" spc="0" baseline="0">
              <a:ln w="44450">
                <a:solidFill>
                  <a:schemeClr val="accent4">
                    <a:lumMod val="50000"/>
                  </a:schemeClr>
                </a:solidFill>
              </a:ln>
              <a:solidFill>
                <a:srgbClr val="CC66FF"/>
              </a:solidFill>
              <a:effectLst>
                <a:outerShdw blurRad="60007" dir="1500000" sy="-30000" kx="800400" algn="bl" rotWithShape="0">
                  <a:prstClr val="black">
                    <a:alpha val="20000"/>
                  </a:prstClr>
                </a:outerShdw>
              </a:effectLst>
              <a:latin typeface="RiiPopkaku-R" panose="02000600000000000000" pitchFamily="50" charset="-128"/>
              <a:ea typeface="RiiPopkaku-R" panose="02000600000000000000" pitchFamily="50" charset="-128"/>
              <a:cs typeface="+mn-cs"/>
            </a:rPr>
            <a:t>彰泰國中 </a:t>
          </a:r>
          <a:r>
            <a:rPr lang="en-US" altLang="zh-TW" sz="6500" b="1" i="0" cap="none" spc="0" baseline="0">
              <a:ln w="44450">
                <a:solidFill>
                  <a:schemeClr val="accent4">
                    <a:lumMod val="50000"/>
                  </a:schemeClr>
                </a:solidFill>
              </a:ln>
              <a:solidFill>
                <a:srgbClr val="CC66FF"/>
              </a:solidFill>
              <a:effectLst>
                <a:outerShdw blurRad="60007" dir="1500000" sy="-30000" kx="800400" algn="bl" rotWithShape="0">
                  <a:prstClr val="black">
                    <a:alpha val="20000"/>
                  </a:prstClr>
                </a:outerShdw>
              </a:effectLst>
              <a:latin typeface="RiiPopkaku-R" panose="02000600000000000000" pitchFamily="50" charset="-128"/>
              <a:ea typeface="RiiPopkaku-R" panose="02000600000000000000" pitchFamily="50" charset="-128"/>
              <a:cs typeface="+mn-cs"/>
            </a:rPr>
            <a:t>5</a:t>
          </a:r>
          <a:r>
            <a:rPr lang="zh-TW" altLang="en-US" sz="6500" b="1" i="0" cap="none" spc="0" baseline="0">
              <a:ln w="44450">
                <a:solidFill>
                  <a:schemeClr val="accent4">
                    <a:lumMod val="50000"/>
                  </a:schemeClr>
                </a:solidFill>
              </a:ln>
              <a:solidFill>
                <a:srgbClr val="CC66FF"/>
              </a:solidFill>
              <a:effectLst>
                <a:outerShdw blurRad="60007" dir="1500000" sy="-30000" kx="800400" algn="bl" rotWithShape="0">
                  <a:prstClr val="black">
                    <a:alpha val="20000"/>
                  </a:prstClr>
                </a:outerShdw>
              </a:effectLst>
              <a:latin typeface="RiiPopkaku-R" panose="02000600000000000000" pitchFamily="50" charset="-128"/>
              <a:ea typeface="RiiPopkaku-R" panose="02000600000000000000" pitchFamily="50" charset="-128"/>
              <a:cs typeface="+mn-cs"/>
            </a:rPr>
            <a:t>月菜單</a:t>
          </a:r>
          <a:endParaRPr lang="zh-TW" altLang="zh-TW" sz="6500" b="1" cap="none" spc="0">
            <a:ln w="44450">
              <a:solidFill>
                <a:schemeClr val="accent4">
                  <a:lumMod val="50000"/>
                </a:schemeClr>
              </a:solidFill>
            </a:ln>
            <a:solidFill>
              <a:srgbClr val="CC66FF"/>
            </a:solidFill>
            <a:effectLst>
              <a:outerShdw blurRad="60007" dir="1500000" sy="-30000" kx="800400" algn="bl" rotWithShape="0">
                <a:prstClr val="black">
                  <a:alpha val="20000"/>
                </a:prstClr>
              </a:outerShdw>
            </a:effectLst>
            <a:latin typeface="RiiPopkaku-R" panose="02000600000000000000" pitchFamily="50" charset="-128"/>
            <a:ea typeface="RiiPopkaku-R" panose="02000600000000000000" pitchFamily="50" charset="-128"/>
          </a:endParaRPr>
        </a:p>
      </xdr:txBody>
    </xdr:sp>
    <xdr:clientData/>
  </xdr:oneCellAnchor>
  <xdr:oneCellAnchor>
    <xdr:from>
      <xdr:col>0</xdr:col>
      <xdr:colOff>734060</xdr:colOff>
      <xdr:row>0</xdr:row>
      <xdr:rowOff>0</xdr:rowOff>
    </xdr:from>
    <xdr:ext cx="11115040" cy="3086100"/>
    <xdr:sp macro="" textlink="">
      <xdr:nvSpPr>
        <xdr:cNvPr id="53" name="文字方塊 52">
          <a:extLst>
            <a:ext uri="{FF2B5EF4-FFF2-40B4-BE49-F238E27FC236}">
              <a16:creationId xmlns:a16="http://schemas.microsoft.com/office/drawing/2014/main" xmlns="" id="{20C38F65-3129-459E-A0C9-577D88D96B01}"/>
            </a:ext>
          </a:extLst>
        </xdr:cNvPr>
        <xdr:cNvSpPr txBox="1"/>
      </xdr:nvSpPr>
      <xdr:spPr>
        <a:xfrm>
          <a:off x="734060" y="0"/>
          <a:ext cx="11115040" cy="3086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  <a:scene3d>
            <a:camera prst="perspectiveAbove" fov="7200000">
              <a:rot lat="21000000" lon="0" rev="0"/>
            </a:camera>
            <a:lightRig rig="freezing" dir="t"/>
          </a:scene3d>
          <a:sp3d prstMaterial="translucentPowder"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en-US" sz="23000" b="1" cap="none" spc="0">
              <a:ln w="60325" cmpd="dbl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solidFill>
                <a:srgbClr val="F20062"/>
              </a:solidFill>
              <a:effectLst>
                <a:outerShdw blurRad="25400" dist="38100" dir="2700000" algn="tl" rotWithShape="0">
                  <a:prstClr val="black">
                    <a:alpha val="40000"/>
                  </a:prstClr>
                </a:outerShdw>
              </a:effectLst>
              <a:latin typeface="RiiPopkaku-R" panose="02000600000000000000" pitchFamily="50" charset="-128"/>
              <a:ea typeface="RiiPopkaku-R" panose="02000600000000000000" pitchFamily="50" charset="-128"/>
            </a:rPr>
            <a:t>冠成</a:t>
          </a:r>
          <a:r>
            <a:rPr lang="zh-TW" altLang="en-US" sz="16000" b="1" cap="none" spc="0">
              <a:ln w="60325" cmpd="dbl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solidFill>
                <a:srgbClr val="F20062"/>
              </a:solidFill>
              <a:effectLst>
                <a:outerShdw blurRad="25400" dist="38100" dir="2700000" algn="tl" rotWithShape="0">
                  <a:prstClr val="black">
                    <a:alpha val="40000"/>
                  </a:prstClr>
                </a:outerShdw>
              </a:effectLst>
              <a:latin typeface="RiiPopkaku-R" panose="02000600000000000000" pitchFamily="50" charset="-128"/>
              <a:ea typeface="RiiPopkaku-R" panose="02000600000000000000" pitchFamily="50" charset="-128"/>
            </a:rPr>
            <a:t>食品</a:t>
          </a:r>
          <a:endParaRPr lang="zh-TW" altLang="zh-TW" sz="16000" b="1" cap="none" spc="0">
            <a:ln w="60325" cmpd="dbl"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  <a:solidFill>
              <a:srgbClr val="F20062"/>
            </a:solidFill>
            <a:effectLst>
              <a:outerShdw blurRad="25400" dist="38100" dir="2700000" algn="tl" rotWithShape="0">
                <a:prstClr val="black">
                  <a:alpha val="40000"/>
                </a:prstClr>
              </a:outerShdw>
            </a:effectLst>
            <a:latin typeface="RiiPopkaku-R" panose="02000600000000000000" pitchFamily="50" charset="-128"/>
            <a:ea typeface="RiiPopkaku-R" panose="02000600000000000000" pitchFamily="50" charset="-128"/>
          </a:endParaRPr>
        </a:p>
      </xdr:txBody>
    </xdr:sp>
    <xdr:clientData/>
  </xdr:oneCellAnchor>
  <xdr:twoCellAnchor>
    <xdr:from>
      <xdr:col>0</xdr:col>
      <xdr:colOff>0</xdr:colOff>
      <xdr:row>78</xdr:row>
      <xdr:rowOff>0</xdr:rowOff>
    </xdr:from>
    <xdr:to>
      <xdr:col>19</xdr:col>
      <xdr:colOff>2122732</xdr:colOff>
      <xdr:row>103</xdr:row>
      <xdr:rowOff>152400</xdr:rowOff>
    </xdr:to>
    <xdr:grpSp>
      <xdr:nvGrpSpPr>
        <xdr:cNvPr id="54" name="群組 53">
          <a:extLst>
            <a:ext uri="{FF2B5EF4-FFF2-40B4-BE49-F238E27FC236}">
              <a16:creationId xmlns:a16="http://schemas.microsoft.com/office/drawing/2014/main" xmlns="" id="{597BA687-8F8E-42E4-91F2-2F6723476481}"/>
            </a:ext>
          </a:extLst>
        </xdr:cNvPr>
        <xdr:cNvGrpSpPr/>
      </xdr:nvGrpSpPr>
      <xdr:grpSpPr>
        <a:xfrm>
          <a:off x="0" y="37814250"/>
          <a:ext cx="46175857" cy="4914900"/>
          <a:chOff x="76200" y="25633680"/>
          <a:chExt cx="37418572" cy="4602480"/>
        </a:xfrm>
      </xdr:grpSpPr>
      <xdr:pic>
        <xdr:nvPicPr>
          <xdr:cNvPr id="55" name="圖片 54">
            <a:extLst>
              <a:ext uri="{FF2B5EF4-FFF2-40B4-BE49-F238E27FC236}">
                <a16:creationId xmlns:a16="http://schemas.microsoft.com/office/drawing/2014/main" xmlns="" id="{48A51B90-1EE4-4C8D-8319-D16E527646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BEBA8EAE-BF5A-486C-A8C5-ECC9F3942E4B}">
                <a14:imgProps xmlns:a14="http://schemas.microsoft.com/office/drawing/2010/main">
                  <a14:imgLayer r:embed="rId22">
                    <a14:imgEffect>
                      <a14:saturation sat="2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16800" y="25691219"/>
            <a:ext cx="12877972" cy="4544941"/>
          </a:xfrm>
          <a:prstGeom prst="rect">
            <a:avLst/>
          </a:prstGeom>
        </xdr:spPr>
      </xdr:pic>
      <xdr:grpSp>
        <xdr:nvGrpSpPr>
          <xdr:cNvPr id="56" name="群組 55">
            <a:extLst>
              <a:ext uri="{FF2B5EF4-FFF2-40B4-BE49-F238E27FC236}">
                <a16:creationId xmlns:a16="http://schemas.microsoft.com/office/drawing/2014/main" xmlns="" id="{75CAAFA7-0846-4E66-9CCA-D5772FD51A96}"/>
              </a:ext>
            </a:extLst>
          </xdr:cNvPr>
          <xdr:cNvGrpSpPr/>
        </xdr:nvGrpSpPr>
        <xdr:grpSpPr>
          <a:xfrm>
            <a:off x="15011400" y="25664160"/>
            <a:ext cx="9616440" cy="4572000"/>
            <a:chOff x="15011400" y="25664160"/>
            <a:chExt cx="9616440" cy="4572000"/>
          </a:xfrm>
        </xdr:grpSpPr>
        <xdr:pic>
          <xdr:nvPicPr>
            <xdr:cNvPr id="83" name="圖片 82">
              <a:extLst>
                <a:ext uri="{FF2B5EF4-FFF2-40B4-BE49-F238E27FC236}">
                  <a16:creationId xmlns:a16="http://schemas.microsoft.com/office/drawing/2014/main" xmlns="" id="{D4152734-7B81-400F-A7FD-6CAB837746E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377440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84" name="圖片 83">
              <a:extLst>
                <a:ext uri="{FF2B5EF4-FFF2-40B4-BE49-F238E27FC236}">
                  <a16:creationId xmlns:a16="http://schemas.microsoft.com/office/drawing/2014/main" xmlns="" id="{6A6E9CF5-A8A4-4C74-B752-AEA382CEE46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951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85" name="圖片 84">
              <a:extLst>
                <a:ext uri="{FF2B5EF4-FFF2-40B4-BE49-F238E27FC236}">
                  <a16:creationId xmlns:a16="http://schemas.microsoft.com/office/drawing/2014/main" xmlns="" id="{7693661C-27B0-49CA-99AA-ECE7558FBA33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250400" y="25691219"/>
              <a:ext cx="838200" cy="4544941"/>
            </a:xfrm>
            <a:prstGeom prst="rect">
              <a:avLst/>
            </a:prstGeom>
          </xdr:spPr>
        </xdr:pic>
        <xdr:pic>
          <xdr:nvPicPr>
            <xdr:cNvPr id="86" name="圖片 85">
              <a:extLst>
                <a:ext uri="{FF2B5EF4-FFF2-40B4-BE49-F238E27FC236}">
                  <a16:creationId xmlns:a16="http://schemas.microsoft.com/office/drawing/2014/main" xmlns="" id="{EA699919-D7B1-489C-96EC-9478E4F8A19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1427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87" name="圖片 86">
              <a:extLst>
                <a:ext uri="{FF2B5EF4-FFF2-40B4-BE49-F238E27FC236}">
                  <a16:creationId xmlns:a16="http://schemas.microsoft.com/office/drawing/2014/main" xmlns="" id="{B51348C6-45BD-4CD9-B3DC-1C28E8DF552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05892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88" name="圖片 87">
              <a:extLst>
                <a:ext uri="{FF2B5EF4-FFF2-40B4-BE49-F238E27FC236}">
                  <a16:creationId xmlns:a16="http://schemas.microsoft.com/office/drawing/2014/main" xmlns="" id="{92432E6C-BE37-4A35-B5D6-0FDB124E93C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76628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89" name="圖片 88">
              <a:extLst>
                <a:ext uri="{FF2B5EF4-FFF2-40B4-BE49-F238E27FC236}">
                  <a16:creationId xmlns:a16="http://schemas.microsoft.com/office/drawing/2014/main" xmlns="" id="{ABCE4828-A390-4A5D-9C03-6DF79D623CB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05000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90" name="圖片 89">
              <a:extLst>
                <a:ext uri="{FF2B5EF4-FFF2-40B4-BE49-F238E27FC236}">
                  <a16:creationId xmlns:a16="http://schemas.microsoft.com/office/drawing/2014/main" xmlns="" id="{F3470F7A-386A-44F7-A8E9-8211A491781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82270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91" name="圖片 90">
              <a:extLst>
                <a:ext uri="{FF2B5EF4-FFF2-40B4-BE49-F238E27FC236}">
                  <a16:creationId xmlns:a16="http://schemas.microsoft.com/office/drawing/2014/main" xmlns="" id="{C7579957-A879-4439-AE47-70AAD18296E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737360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92" name="圖片 91">
              <a:extLst>
                <a:ext uri="{FF2B5EF4-FFF2-40B4-BE49-F238E27FC236}">
                  <a16:creationId xmlns:a16="http://schemas.microsoft.com/office/drawing/2014/main" xmlns="" id="{5F02D800-0865-4406-A8A9-4D418656E02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655064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93" name="圖片 92">
              <a:extLst>
                <a:ext uri="{FF2B5EF4-FFF2-40B4-BE49-F238E27FC236}">
                  <a16:creationId xmlns:a16="http://schemas.microsoft.com/office/drawing/2014/main" xmlns="" id="{422C6426-BDC4-4493-B613-BB3F74BE789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83436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94" name="圖片 93">
              <a:extLst>
                <a:ext uri="{FF2B5EF4-FFF2-40B4-BE49-F238E27FC236}">
                  <a16:creationId xmlns:a16="http://schemas.microsoft.com/office/drawing/2014/main" xmlns="" id="{CEF904A9-A917-4D0E-B835-7EF73CDA442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011400" y="25664160"/>
              <a:ext cx="853440" cy="4544941"/>
            </a:xfrm>
            <a:prstGeom prst="rect">
              <a:avLst/>
            </a:prstGeom>
          </xdr:spPr>
        </xdr:pic>
      </xdr:grpSp>
      <xdr:grpSp>
        <xdr:nvGrpSpPr>
          <xdr:cNvPr id="57" name="群組 56">
            <a:extLst>
              <a:ext uri="{FF2B5EF4-FFF2-40B4-BE49-F238E27FC236}">
                <a16:creationId xmlns:a16="http://schemas.microsoft.com/office/drawing/2014/main" xmlns="" id="{01667D20-3C57-4F2B-9E6F-21426FE2EF60}"/>
              </a:ext>
            </a:extLst>
          </xdr:cNvPr>
          <xdr:cNvGrpSpPr/>
        </xdr:nvGrpSpPr>
        <xdr:grpSpPr>
          <a:xfrm>
            <a:off x="5410200" y="25633680"/>
            <a:ext cx="9616440" cy="4572000"/>
            <a:chOff x="15011400" y="25664160"/>
            <a:chExt cx="9616440" cy="4572000"/>
          </a:xfrm>
        </xdr:grpSpPr>
        <xdr:pic>
          <xdr:nvPicPr>
            <xdr:cNvPr id="71" name="圖片 70">
              <a:extLst>
                <a:ext uri="{FF2B5EF4-FFF2-40B4-BE49-F238E27FC236}">
                  <a16:creationId xmlns:a16="http://schemas.microsoft.com/office/drawing/2014/main" xmlns="" id="{8904816A-5334-4775-ABBA-B3456075861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377440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72" name="圖片 71">
              <a:extLst>
                <a:ext uri="{FF2B5EF4-FFF2-40B4-BE49-F238E27FC236}">
                  <a16:creationId xmlns:a16="http://schemas.microsoft.com/office/drawing/2014/main" xmlns="" id="{D3A5D6C2-DECA-4EDA-8CA6-3348A351CD4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951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73" name="圖片 72">
              <a:extLst>
                <a:ext uri="{FF2B5EF4-FFF2-40B4-BE49-F238E27FC236}">
                  <a16:creationId xmlns:a16="http://schemas.microsoft.com/office/drawing/2014/main" xmlns="" id="{4FC7B3D8-2178-4E80-9C29-FDFCA4D05E0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250400" y="25691219"/>
              <a:ext cx="838200" cy="4544941"/>
            </a:xfrm>
            <a:prstGeom prst="rect">
              <a:avLst/>
            </a:prstGeom>
          </xdr:spPr>
        </xdr:pic>
        <xdr:pic>
          <xdr:nvPicPr>
            <xdr:cNvPr id="74" name="圖片 73">
              <a:extLst>
                <a:ext uri="{FF2B5EF4-FFF2-40B4-BE49-F238E27FC236}">
                  <a16:creationId xmlns:a16="http://schemas.microsoft.com/office/drawing/2014/main" xmlns="" id="{C4C774F2-C149-40E6-ADE8-3768D4B14E6B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1427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75" name="圖片 74">
              <a:extLst>
                <a:ext uri="{FF2B5EF4-FFF2-40B4-BE49-F238E27FC236}">
                  <a16:creationId xmlns:a16="http://schemas.microsoft.com/office/drawing/2014/main" xmlns="" id="{58BC6D99-4BA2-489D-B4AD-65563B03EE9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05892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76" name="圖片 75">
              <a:extLst>
                <a:ext uri="{FF2B5EF4-FFF2-40B4-BE49-F238E27FC236}">
                  <a16:creationId xmlns:a16="http://schemas.microsoft.com/office/drawing/2014/main" xmlns="" id="{A03E2679-EC47-4124-A3B2-5FEE14B49EF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76628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77" name="圖片 76">
              <a:extLst>
                <a:ext uri="{FF2B5EF4-FFF2-40B4-BE49-F238E27FC236}">
                  <a16:creationId xmlns:a16="http://schemas.microsoft.com/office/drawing/2014/main" xmlns="" id="{2B096300-D435-4358-B350-5AA1B9C1402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05000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78" name="圖片 77">
              <a:extLst>
                <a:ext uri="{FF2B5EF4-FFF2-40B4-BE49-F238E27FC236}">
                  <a16:creationId xmlns:a16="http://schemas.microsoft.com/office/drawing/2014/main" xmlns="" id="{887BA7DF-E46B-48A3-8B6E-233F8468432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82270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79" name="圖片 78">
              <a:extLst>
                <a:ext uri="{FF2B5EF4-FFF2-40B4-BE49-F238E27FC236}">
                  <a16:creationId xmlns:a16="http://schemas.microsoft.com/office/drawing/2014/main" xmlns="" id="{1457EDB2-C8FB-414D-BADF-FED58338E1B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737360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80" name="圖片 79">
              <a:extLst>
                <a:ext uri="{FF2B5EF4-FFF2-40B4-BE49-F238E27FC236}">
                  <a16:creationId xmlns:a16="http://schemas.microsoft.com/office/drawing/2014/main" xmlns="" id="{CCA65120-E6D0-471D-A395-1C91FF2D227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655064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81" name="圖片 80">
              <a:extLst>
                <a:ext uri="{FF2B5EF4-FFF2-40B4-BE49-F238E27FC236}">
                  <a16:creationId xmlns:a16="http://schemas.microsoft.com/office/drawing/2014/main" xmlns="" id="{9647213C-61C3-4AF6-9F0B-A339F070294E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83436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82" name="圖片 81">
              <a:extLst>
                <a:ext uri="{FF2B5EF4-FFF2-40B4-BE49-F238E27FC236}">
                  <a16:creationId xmlns:a16="http://schemas.microsoft.com/office/drawing/2014/main" xmlns="" id="{0829059A-7635-403D-9A74-60575E39257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011400" y="25664160"/>
              <a:ext cx="853440" cy="4544941"/>
            </a:xfrm>
            <a:prstGeom prst="rect">
              <a:avLst/>
            </a:prstGeom>
          </xdr:spPr>
        </xdr:pic>
      </xdr:grpSp>
      <xdr:grpSp>
        <xdr:nvGrpSpPr>
          <xdr:cNvPr id="58" name="群組 57">
            <a:extLst>
              <a:ext uri="{FF2B5EF4-FFF2-40B4-BE49-F238E27FC236}">
                <a16:creationId xmlns:a16="http://schemas.microsoft.com/office/drawing/2014/main" xmlns="" id="{2A110578-4E18-4DAF-AFA5-FB46577218A9}"/>
              </a:ext>
            </a:extLst>
          </xdr:cNvPr>
          <xdr:cNvGrpSpPr/>
        </xdr:nvGrpSpPr>
        <xdr:grpSpPr>
          <a:xfrm>
            <a:off x="76200" y="25633680"/>
            <a:ext cx="9616440" cy="4572000"/>
            <a:chOff x="15011400" y="25664160"/>
            <a:chExt cx="9616440" cy="4572000"/>
          </a:xfrm>
        </xdr:grpSpPr>
        <xdr:pic>
          <xdr:nvPicPr>
            <xdr:cNvPr id="59" name="圖片 58">
              <a:extLst>
                <a:ext uri="{FF2B5EF4-FFF2-40B4-BE49-F238E27FC236}">
                  <a16:creationId xmlns:a16="http://schemas.microsoft.com/office/drawing/2014/main" xmlns="" id="{9006AA89-9081-4623-B273-ACA3503A5F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377440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60" name="圖片 59">
              <a:extLst>
                <a:ext uri="{FF2B5EF4-FFF2-40B4-BE49-F238E27FC236}">
                  <a16:creationId xmlns:a16="http://schemas.microsoft.com/office/drawing/2014/main" xmlns="" id="{1547DED0-86E8-4FF0-9422-DE915D0D05F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951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61" name="圖片 60">
              <a:extLst>
                <a:ext uri="{FF2B5EF4-FFF2-40B4-BE49-F238E27FC236}">
                  <a16:creationId xmlns:a16="http://schemas.microsoft.com/office/drawing/2014/main" xmlns="" id="{589B363F-9487-4D6E-A535-E046489F1C4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2250400" y="25691219"/>
              <a:ext cx="838200" cy="4544941"/>
            </a:xfrm>
            <a:prstGeom prst="rect">
              <a:avLst/>
            </a:prstGeom>
          </xdr:spPr>
        </xdr:pic>
        <xdr:pic>
          <xdr:nvPicPr>
            <xdr:cNvPr id="62" name="圖片 61">
              <a:extLst>
                <a:ext uri="{FF2B5EF4-FFF2-40B4-BE49-F238E27FC236}">
                  <a16:creationId xmlns:a16="http://schemas.microsoft.com/office/drawing/2014/main" xmlns="" id="{C28008E1-5348-419A-BFB6-C805F7EF450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1427440" y="25691219"/>
              <a:ext cx="853440" cy="4544941"/>
            </a:xfrm>
            <a:prstGeom prst="rect">
              <a:avLst/>
            </a:prstGeom>
          </xdr:spPr>
        </xdr:pic>
        <xdr:pic>
          <xdr:nvPicPr>
            <xdr:cNvPr id="63" name="圖片 62">
              <a:extLst>
                <a:ext uri="{FF2B5EF4-FFF2-40B4-BE49-F238E27FC236}">
                  <a16:creationId xmlns:a16="http://schemas.microsoft.com/office/drawing/2014/main" xmlns="" id="{B8185585-910C-4994-AA53-5405E0B5838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205892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64" name="圖片 63">
              <a:extLst>
                <a:ext uri="{FF2B5EF4-FFF2-40B4-BE49-F238E27FC236}">
                  <a16:creationId xmlns:a16="http://schemas.microsoft.com/office/drawing/2014/main" xmlns="" id="{E605D3D7-6E9B-4CB0-88E9-81050F2F28C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76628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65" name="圖片 64">
              <a:extLst>
                <a:ext uri="{FF2B5EF4-FFF2-40B4-BE49-F238E27FC236}">
                  <a16:creationId xmlns:a16="http://schemas.microsoft.com/office/drawing/2014/main" xmlns="" id="{3819E106-C1DA-436F-8E13-8ACD94A6C91F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905000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66" name="圖片 65">
              <a:extLst>
                <a:ext uri="{FF2B5EF4-FFF2-40B4-BE49-F238E27FC236}">
                  <a16:creationId xmlns:a16="http://schemas.microsoft.com/office/drawing/2014/main" xmlns="" id="{E3B330D0-73E9-458E-8388-8AE837065321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8227040" y="25675979"/>
              <a:ext cx="853440" cy="4544941"/>
            </a:xfrm>
            <a:prstGeom prst="rect">
              <a:avLst/>
            </a:prstGeom>
          </xdr:spPr>
        </xdr:pic>
        <xdr:pic>
          <xdr:nvPicPr>
            <xdr:cNvPr id="67" name="圖片 66">
              <a:extLst>
                <a:ext uri="{FF2B5EF4-FFF2-40B4-BE49-F238E27FC236}">
                  <a16:creationId xmlns:a16="http://schemas.microsoft.com/office/drawing/2014/main" xmlns="" id="{1ABBABC2-A976-42C7-A835-61253B501A7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737360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68" name="圖片 67">
              <a:extLst>
                <a:ext uri="{FF2B5EF4-FFF2-40B4-BE49-F238E27FC236}">
                  <a16:creationId xmlns:a16="http://schemas.microsoft.com/office/drawing/2014/main" xmlns="" id="{6E10AD63-1301-432F-B2B7-BDC518C2989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655064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69" name="圖片 68">
              <a:extLst>
                <a:ext uri="{FF2B5EF4-FFF2-40B4-BE49-F238E27FC236}">
                  <a16:creationId xmlns:a16="http://schemas.microsoft.com/office/drawing/2014/main" xmlns="" id="{64BDFDF5-B240-43BB-9362-7E5F30C28CF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834360" y="25664160"/>
              <a:ext cx="853440" cy="4544941"/>
            </a:xfrm>
            <a:prstGeom prst="rect">
              <a:avLst/>
            </a:prstGeom>
          </xdr:spPr>
        </xdr:pic>
        <xdr:pic>
          <xdr:nvPicPr>
            <xdr:cNvPr id="70" name="圖片 69">
              <a:extLst>
                <a:ext uri="{FF2B5EF4-FFF2-40B4-BE49-F238E27FC236}">
                  <a16:creationId xmlns:a16="http://schemas.microsoft.com/office/drawing/2014/main" xmlns="" id="{00CB2FF9-A7E6-45D2-80FC-04C26E757C94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1">
              <a:extLst>
                <a:ext uri="{BEBA8EAE-BF5A-486C-A8C5-ECC9F3942E4B}">
                  <a14:imgProps xmlns:a14="http://schemas.microsoft.com/office/drawing/2010/main">
                    <a14:imgLayer r:embed="rId22">
                      <a14:imgEffect>
                        <a14:saturation sat="20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94234"/>
            <a:stretch/>
          </xdr:blipFill>
          <xdr:spPr>
            <a:xfrm>
              <a:off x="15011400" y="25664160"/>
              <a:ext cx="853440" cy="4544941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376354</xdr:colOff>
      <xdr:row>28</xdr:row>
      <xdr:rowOff>609600</xdr:rowOff>
    </xdr:from>
    <xdr:to>
      <xdr:col>4</xdr:col>
      <xdr:colOff>426720</xdr:colOff>
      <xdr:row>33</xdr:row>
      <xdr:rowOff>640080</xdr:rowOff>
    </xdr:to>
    <xdr:grpSp>
      <xdr:nvGrpSpPr>
        <xdr:cNvPr id="95" name="群組 94">
          <a:extLst>
            <a:ext uri="{FF2B5EF4-FFF2-40B4-BE49-F238E27FC236}">
              <a16:creationId xmlns:a16="http://schemas.microsoft.com/office/drawing/2014/main" xmlns="" id="{265E4972-5B20-4F6A-880F-EA4A64AF279F}"/>
            </a:ext>
          </a:extLst>
        </xdr:cNvPr>
        <xdr:cNvGrpSpPr/>
      </xdr:nvGrpSpPr>
      <xdr:grpSpPr>
        <a:xfrm>
          <a:off x="7234354" y="18992850"/>
          <a:ext cx="2574491" cy="2221230"/>
          <a:chOff x="41006194" y="17857020"/>
          <a:chExt cx="7219690" cy="6405060"/>
        </a:xfrm>
      </xdr:grpSpPr>
      <xdr:grpSp>
        <xdr:nvGrpSpPr>
          <xdr:cNvPr id="96" name="群組 95">
            <a:extLst>
              <a:ext uri="{FF2B5EF4-FFF2-40B4-BE49-F238E27FC236}">
                <a16:creationId xmlns:a16="http://schemas.microsoft.com/office/drawing/2014/main" xmlns="" id="{0D4898A9-ABD4-4BEA-8477-0F01A9BB1CE0}"/>
              </a:ext>
            </a:extLst>
          </xdr:cNvPr>
          <xdr:cNvGrpSpPr/>
        </xdr:nvGrpSpPr>
        <xdr:grpSpPr>
          <a:xfrm>
            <a:off x="42672000" y="18958560"/>
            <a:ext cx="4084320" cy="5120640"/>
            <a:chOff x="42672000" y="18958560"/>
            <a:chExt cx="4084320" cy="5120640"/>
          </a:xfrm>
        </xdr:grpSpPr>
        <xdr:sp macro="" textlink="">
          <xdr:nvSpPr>
            <xdr:cNvPr id="98" name="橢圓 97">
              <a:extLst>
                <a:ext uri="{FF2B5EF4-FFF2-40B4-BE49-F238E27FC236}">
                  <a16:creationId xmlns:a16="http://schemas.microsoft.com/office/drawing/2014/main" xmlns="" id="{6CC16875-0A0B-4348-901F-83BC910CD350}"/>
                </a:ext>
              </a:extLst>
            </xdr:cNvPr>
            <xdr:cNvSpPr/>
          </xdr:nvSpPr>
          <xdr:spPr>
            <a:xfrm>
              <a:off x="43891200" y="18958560"/>
              <a:ext cx="2865120" cy="298704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99" name="橢圓 98">
              <a:extLst>
                <a:ext uri="{FF2B5EF4-FFF2-40B4-BE49-F238E27FC236}">
                  <a16:creationId xmlns:a16="http://schemas.microsoft.com/office/drawing/2014/main" xmlns="" id="{85B5FB4D-993A-49A3-9105-17797A72F5A6}"/>
                </a:ext>
              </a:extLst>
            </xdr:cNvPr>
            <xdr:cNvSpPr/>
          </xdr:nvSpPr>
          <xdr:spPr>
            <a:xfrm>
              <a:off x="42672000" y="23073360"/>
              <a:ext cx="1127760" cy="100584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  <xdr:sp macro="" textlink="">
          <xdr:nvSpPr>
            <xdr:cNvPr id="100" name="橢圓 99">
              <a:extLst>
                <a:ext uri="{FF2B5EF4-FFF2-40B4-BE49-F238E27FC236}">
                  <a16:creationId xmlns:a16="http://schemas.microsoft.com/office/drawing/2014/main" xmlns="" id="{3A6C6D89-1098-4F02-A49E-2BA49BDD872C}"/>
                </a:ext>
              </a:extLst>
            </xdr:cNvPr>
            <xdr:cNvSpPr/>
          </xdr:nvSpPr>
          <xdr:spPr>
            <a:xfrm>
              <a:off x="44622720" y="22951440"/>
              <a:ext cx="1127760" cy="1127760"/>
            </a:xfrm>
            <a:prstGeom prst="ellipse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TW" altLang="en-US" sz="1100"/>
            </a:p>
          </xdr:txBody>
        </xdr:sp>
      </xdr:grpSp>
      <xdr:pic>
        <xdr:nvPicPr>
          <xdr:cNvPr id="97" name="圖片 96">
            <a:extLst>
              <a:ext uri="{FF2B5EF4-FFF2-40B4-BE49-F238E27FC236}">
                <a16:creationId xmlns:a16="http://schemas.microsoft.com/office/drawing/2014/main" xmlns="" id="{4B2CDAA4-7B6A-455A-A37D-86DAD1228F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006194" y="17857020"/>
            <a:ext cx="7219690" cy="640506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2133601</xdr:colOff>
      <xdr:row>29</xdr:row>
      <xdr:rowOff>275306</xdr:rowOff>
    </xdr:from>
    <xdr:to>
      <xdr:col>5</xdr:col>
      <xdr:colOff>1149927</xdr:colOff>
      <xdr:row>33</xdr:row>
      <xdr:rowOff>637311</xdr:rowOff>
    </xdr:to>
    <xdr:grpSp>
      <xdr:nvGrpSpPr>
        <xdr:cNvPr id="101" name="群組 100">
          <a:extLst>
            <a:ext uri="{FF2B5EF4-FFF2-40B4-BE49-F238E27FC236}">
              <a16:creationId xmlns:a16="http://schemas.microsoft.com/office/drawing/2014/main" xmlns="" id="{94A553B5-C292-45FC-87B5-82A31C3E8311}"/>
            </a:ext>
          </a:extLst>
        </xdr:cNvPr>
        <xdr:cNvGrpSpPr/>
      </xdr:nvGrpSpPr>
      <xdr:grpSpPr>
        <a:xfrm>
          <a:off x="8991601" y="19372931"/>
          <a:ext cx="3493076" cy="1838380"/>
          <a:chOff x="6832690" y="30589050"/>
          <a:chExt cx="3228263" cy="2319755"/>
        </a:xfrm>
      </xdr:grpSpPr>
      <xdr:sp macro="" textlink="">
        <xdr:nvSpPr>
          <xdr:cNvPr id="102" name="橢圓 101">
            <a:extLst>
              <a:ext uri="{FF2B5EF4-FFF2-40B4-BE49-F238E27FC236}">
                <a16:creationId xmlns:a16="http://schemas.microsoft.com/office/drawing/2014/main" xmlns="" id="{7F79993D-C061-489F-B58A-F33C205F01CF}"/>
              </a:ext>
            </a:extLst>
          </xdr:cNvPr>
          <xdr:cNvSpPr/>
        </xdr:nvSpPr>
        <xdr:spPr>
          <a:xfrm>
            <a:off x="7966363" y="31048037"/>
            <a:ext cx="942109" cy="9144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pic>
        <xdr:nvPicPr>
          <xdr:cNvPr id="103" name="圖片 102">
            <a:extLst>
              <a:ext uri="{FF2B5EF4-FFF2-40B4-BE49-F238E27FC236}">
                <a16:creationId xmlns:a16="http://schemas.microsoft.com/office/drawing/2014/main" xmlns="" id="{3F8DE16A-B95C-4849-9A83-83CA06F451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32690" y="30589050"/>
            <a:ext cx="3228263" cy="2319755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2153012</xdr:colOff>
      <xdr:row>29</xdr:row>
      <xdr:rowOff>333518</xdr:rowOff>
    </xdr:from>
    <xdr:to>
      <xdr:col>9</xdr:col>
      <xdr:colOff>1191491</xdr:colOff>
      <xdr:row>34</xdr:row>
      <xdr:rowOff>197898</xdr:rowOff>
    </xdr:to>
    <xdr:grpSp>
      <xdr:nvGrpSpPr>
        <xdr:cNvPr id="104" name="群組 103">
          <a:extLst>
            <a:ext uri="{FF2B5EF4-FFF2-40B4-BE49-F238E27FC236}">
              <a16:creationId xmlns:a16="http://schemas.microsoft.com/office/drawing/2014/main" xmlns="" id="{D119CDFB-84F6-491C-A420-42E70D748A26}"/>
            </a:ext>
          </a:extLst>
        </xdr:cNvPr>
        <xdr:cNvGrpSpPr/>
      </xdr:nvGrpSpPr>
      <xdr:grpSpPr>
        <a:xfrm>
          <a:off x="18393137" y="19431143"/>
          <a:ext cx="3515229" cy="2007505"/>
          <a:chOff x="14566323" y="30605700"/>
          <a:chExt cx="3411050" cy="2540221"/>
        </a:xfrm>
      </xdr:grpSpPr>
      <xdr:sp macro="" textlink="">
        <xdr:nvSpPr>
          <xdr:cNvPr id="105" name="橢圓 104">
            <a:extLst>
              <a:ext uri="{FF2B5EF4-FFF2-40B4-BE49-F238E27FC236}">
                <a16:creationId xmlns:a16="http://schemas.microsoft.com/office/drawing/2014/main" xmlns="" id="{AE699C75-1A46-42D3-92FE-155B0F098DFB}"/>
              </a:ext>
            </a:extLst>
          </xdr:cNvPr>
          <xdr:cNvSpPr/>
        </xdr:nvSpPr>
        <xdr:spPr>
          <a:xfrm>
            <a:off x="15808036" y="30992619"/>
            <a:ext cx="942109" cy="9144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pic>
        <xdr:nvPicPr>
          <xdr:cNvPr id="106" name="圖片 105">
            <a:extLst>
              <a:ext uri="{FF2B5EF4-FFF2-40B4-BE49-F238E27FC236}">
                <a16:creationId xmlns:a16="http://schemas.microsoft.com/office/drawing/2014/main" xmlns="" id="{7B5BF368-FE1C-4FD1-8D45-A41056C08B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566323" y="30605700"/>
            <a:ext cx="3411050" cy="2540221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1054225</xdr:colOff>
      <xdr:row>29</xdr:row>
      <xdr:rowOff>56033</xdr:rowOff>
    </xdr:from>
    <xdr:to>
      <xdr:col>8</xdr:col>
      <xdr:colOff>318655</xdr:colOff>
      <xdr:row>34</xdr:row>
      <xdr:rowOff>45698</xdr:rowOff>
    </xdr:to>
    <xdr:grpSp>
      <xdr:nvGrpSpPr>
        <xdr:cNvPr id="107" name="群組 106">
          <a:extLst>
            <a:ext uri="{FF2B5EF4-FFF2-40B4-BE49-F238E27FC236}">
              <a16:creationId xmlns:a16="http://schemas.microsoft.com/office/drawing/2014/main" xmlns="" id="{C7822F9C-261E-4F5E-926B-6EC7DE9A3F27}"/>
            </a:ext>
          </a:extLst>
        </xdr:cNvPr>
        <xdr:cNvGrpSpPr/>
      </xdr:nvGrpSpPr>
      <xdr:grpSpPr>
        <a:xfrm>
          <a:off x="15341725" y="19153658"/>
          <a:ext cx="3741180" cy="2132790"/>
          <a:chOff x="10635709" y="30231232"/>
          <a:chExt cx="3530472" cy="2705229"/>
        </a:xfrm>
      </xdr:grpSpPr>
      <xdr:sp macro="" textlink="">
        <xdr:nvSpPr>
          <xdr:cNvPr id="108" name="橢圓 107">
            <a:extLst>
              <a:ext uri="{FF2B5EF4-FFF2-40B4-BE49-F238E27FC236}">
                <a16:creationId xmlns:a16="http://schemas.microsoft.com/office/drawing/2014/main" xmlns="" id="{1181DE3A-42CE-4D8B-8FBA-F1F7F7E75EFD}"/>
              </a:ext>
            </a:extLst>
          </xdr:cNvPr>
          <xdr:cNvSpPr/>
        </xdr:nvSpPr>
        <xdr:spPr>
          <a:xfrm>
            <a:off x="11901054" y="30895637"/>
            <a:ext cx="942109" cy="914400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TW" altLang="en-US" sz="1100"/>
          </a:p>
        </xdr:txBody>
      </xdr:sp>
      <xdr:pic>
        <xdr:nvPicPr>
          <xdr:cNvPr id="109" name="圖片 108">
            <a:extLst>
              <a:ext uri="{FF2B5EF4-FFF2-40B4-BE49-F238E27FC236}">
                <a16:creationId xmlns:a16="http://schemas.microsoft.com/office/drawing/2014/main" xmlns="" id="{886C5240-97BA-4E9C-948F-C44778C1D2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635709" y="30231232"/>
            <a:ext cx="3530472" cy="270522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152400</xdr:colOff>
      <xdr:row>43</xdr:row>
      <xdr:rowOff>87630</xdr:rowOff>
    </xdr:from>
    <xdr:to>
      <xdr:col>15</xdr:col>
      <xdr:colOff>1310640</xdr:colOff>
      <xdr:row>53</xdr:row>
      <xdr:rowOff>60960</xdr:rowOff>
    </xdr:to>
    <xdr:sp macro="" textlink="">
      <xdr:nvSpPr>
        <xdr:cNvPr id="110" name="矩形 109">
          <a:extLst>
            <a:ext uri="{FF2B5EF4-FFF2-40B4-BE49-F238E27FC236}">
              <a16:creationId xmlns:a16="http://schemas.microsoft.com/office/drawing/2014/main" xmlns="" id="{CB60B99E-BA7B-4235-B3CF-B3D725B395B2}"/>
            </a:ext>
          </a:extLst>
        </xdr:cNvPr>
        <xdr:cNvSpPr/>
      </xdr:nvSpPr>
      <xdr:spPr>
        <a:xfrm>
          <a:off x="8602980" y="25576530"/>
          <a:ext cx="24109680" cy="6785610"/>
        </a:xfrm>
        <a:prstGeom prst="rect">
          <a:avLst/>
        </a:prstGeom>
        <a:solidFill>
          <a:schemeClr val="bg1">
            <a:alpha val="48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zh-TW" sz="1100"/>
            <a:t>1p3m,4</a:t>
          </a:r>
          <a:endParaRPr lang="zh-TW" altLang="en-US" sz="1100"/>
        </a:p>
      </xdr:txBody>
    </xdr:sp>
    <xdr:clientData/>
  </xdr:twoCellAnchor>
  <xdr:twoCellAnchor>
    <xdr:from>
      <xdr:col>4</xdr:col>
      <xdr:colOff>335280</xdr:colOff>
      <xdr:row>43</xdr:row>
      <xdr:rowOff>213360</xdr:rowOff>
    </xdr:from>
    <xdr:to>
      <xdr:col>9</xdr:col>
      <xdr:colOff>792480</xdr:colOff>
      <xdr:row>46</xdr:row>
      <xdr:rowOff>30480</xdr:rowOff>
    </xdr:to>
    <xdr:sp macro="" textlink="">
      <xdr:nvSpPr>
        <xdr:cNvPr id="111" name="綵帶: 捲曲上傾 110">
          <a:extLst>
            <a:ext uri="{FF2B5EF4-FFF2-40B4-BE49-F238E27FC236}">
              <a16:creationId xmlns:a16="http://schemas.microsoft.com/office/drawing/2014/main" xmlns="" id="{28CD88C7-6A95-4930-8B08-468E218773BF}"/>
            </a:ext>
          </a:extLst>
        </xdr:cNvPr>
        <xdr:cNvSpPr/>
      </xdr:nvSpPr>
      <xdr:spPr>
        <a:xfrm>
          <a:off x="8785860" y="25702260"/>
          <a:ext cx="10683240" cy="2255520"/>
        </a:xfrm>
        <a:prstGeom prst="ellipseRibbon2">
          <a:avLst/>
        </a:prstGeom>
        <a:solidFill>
          <a:srgbClr val="F20062"/>
        </a:solidFill>
        <a:ln w="57150">
          <a:solidFill>
            <a:schemeClr val="bg2">
              <a:lumMod val="25000"/>
            </a:schemeClr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zh-TW" alt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oneCellAnchor>
    <xdr:from>
      <xdr:col>5</xdr:col>
      <xdr:colOff>1432560</xdr:colOff>
      <xdr:row>43</xdr:row>
      <xdr:rowOff>304800</xdr:rowOff>
    </xdr:from>
    <xdr:ext cx="5943600" cy="1757148"/>
    <xdr:sp macro="" textlink="">
      <xdr:nvSpPr>
        <xdr:cNvPr id="112" name="文字方塊 111">
          <a:extLst>
            <a:ext uri="{FF2B5EF4-FFF2-40B4-BE49-F238E27FC236}">
              <a16:creationId xmlns:a16="http://schemas.microsoft.com/office/drawing/2014/main" xmlns="" id="{43B2D4E1-62F1-4CDB-8538-6AC303AED398}"/>
            </a:ext>
          </a:extLst>
        </xdr:cNvPr>
        <xdr:cNvSpPr txBox="1"/>
      </xdr:nvSpPr>
      <xdr:spPr>
        <a:xfrm>
          <a:off x="11643360" y="25793700"/>
          <a:ext cx="5943600" cy="17571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zh-TW" altLang="en-US" sz="7000" b="1">
              <a:latin typeface="清松手寫體1" pitchFamily="2" charset="-120"/>
              <a:ea typeface="清松手寫體1" pitchFamily="2" charset="-120"/>
            </a:rPr>
            <a:t>本 月 主 打</a:t>
          </a:r>
          <a:endParaRPr lang="en-US" altLang="zh-TW" sz="7000" b="1">
            <a:latin typeface="清松手寫體1" pitchFamily="2" charset="-120"/>
            <a:ea typeface="清松手寫體1" pitchFamily="2" charset="-120"/>
          </a:endParaRPr>
        </a:p>
        <a:p>
          <a:endParaRPr lang="zh-TW" altLang="en-US" sz="1100"/>
        </a:p>
      </xdr:txBody>
    </xdr:sp>
    <xdr:clientData/>
  </xdr:oneCellAnchor>
  <xdr:oneCellAnchor>
    <xdr:from>
      <xdr:col>4</xdr:col>
      <xdr:colOff>1249680</xdr:colOff>
      <xdr:row>47</xdr:row>
      <xdr:rowOff>121920</xdr:rowOff>
    </xdr:from>
    <xdr:ext cx="184731" cy="264560"/>
    <xdr:sp macro="" textlink="">
      <xdr:nvSpPr>
        <xdr:cNvPr id="113" name="文字方塊 112">
          <a:extLst>
            <a:ext uri="{FF2B5EF4-FFF2-40B4-BE49-F238E27FC236}">
              <a16:creationId xmlns:a16="http://schemas.microsoft.com/office/drawing/2014/main" xmlns="" id="{F5A22C87-8167-4BCC-8DC8-302005901026}"/>
            </a:ext>
          </a:extLst>
        </xdr:cNvPr>
        <xdr:cNvSpPr txBox="1"/>
      </xdr:nvSpPr>
      <xdr:spPr>
        <a:xfrm>
          <a:off x="9700260" y="28933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 sz="1100"/>
        </a:p>
      </xdr:txBody>
    </xdr:sp>
    <xdr:clientData/>
  </xdr:oneCellAnchor>
  <xdr:oneCellAnchor>
    <xdr:from>
      <xdr:col>5</xdr:col>
      <xdr:colOff>1188720</xdr:colOff>
      <xdr:row>45</xdr:row>
      <xdr:rowOff>853440</xdr:rowOff>
    </xdr:from>
    <xdr:ext cx="5734050" cy="1219200"/>
    <xdr:sp macro="" textlink="">
      <xdr:nvSpPr>
        <xdr:cNvPr id="114" name="文字方塊 113">
          <a:extLst>
            <a:ext uri="{FF2B5EF4-FFF2-40B4-BE49-F238E27FC236}">
              <a16:creationId xmlns:a16="http://schemas.microsoft.com/office/drawing/2014/main" xmlns="" id="{C8ED28ED-731C-4D12-8070-C56A03E370E0}"/>
            </a:ext>
          </a:extLst>
        </xdr:cNvPr>
        <xdr:cNvSpPr txBox="1"/>
      </xdr:nvSpPr>
      <xdr:spPr>
        <a:xfrm>
          <a:off x="11399520" y="27896820"/>
          <a:ext cx="5734050" cy="1219200"/>
        </a:xfrm>
        <a:prstGeom prst="rect">
          <a:avLst/>
        </a:prstGeom>
        <a:noFill/>
        <a:ln>
          <a:solidFill>
            <a:srgbClr val="FF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Inflate">
            <a:avLst/>
          </a:prstTxWarp>
          <a:spAutoFit/>
          <a:scene3d>
            <a:camera prst="perspectiveAbove"/>
            <a:lightRig rig="threePt" dir="t"/>
          </a:scene3d>
        </a:bodyPr>
        <a:lstStyle/>
        <a:p>
          <a:r>
            <a:rPr lang="zh-TW" altLang="en-US" sz="6000" b="1" cap="none" spc="0">
              <a:ln w="12700">
                <a:solidFill>
                  <a:srgbClr val="F20062"/>
                </a:solidFill>
                <a:prstDash val="solid"/>
              </a:ln>
              <a:solidFill>
                <a:srgbClr val="CC66FF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起司馬鈴薯</a:t>
          </a:r>
        </a:p>
      </xdr:txBody>
    </xdr:sp>
    <xdr:clientData/>
  </xdr:oneCellAnchor>
  <xdr:oneCellAnchor>
    <xdr:from>
      <xdr:col>5</xdr:col>
      <xdr:colOff>1344930</xdr:colOff>
      <xdr:row>47</xdr:row>
      <xdr:rowOff>640080</xdr:rowOff>
    </xdr:from>
    <xdr:ext cx="5364480" cy="1158240"/>
    <xdr:sp macro="" textlink="">
      <xdr:nvSpPr>
        <xdr:cNvPr id="115" name="文字方塊 114">
          <a:extLst>
            <a:ext uri="{FF2B5EF4-FFF2-40B4-BE49-F238E27FC236}">
              <a16:creationId xmlns:a16="http://schemas.microsoft.com/office/drawing/2014/main" xmlns="" id="{9C8CDFEF-53C5-45C4-B537-BAB386D42D0F}"/>
            </a:ext>
          </a:extLst>
        </xdr:cNvPr>
        <xdr:cNvSpPr txBox="1"/>
      </xdr:nvSpPr>
      <xdr:spPr>
        <a:xfrm>
          <a:off x="11555730" y="29451300"/>
          <a:ext cx="5364480" cy="1158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Inflate">
            <a:avLst/>
          </a:prstTxWarp>
          <a:spAutoFit/>
          <a:scene3d>
            <a:camera prst="perspectiveAbove"/>
            <a:lightRig rig="threePt" dir="t"/>
          </a:scene3d>
        </a:bodyPr>
        <a:lstStyle/>
        <a:p>
          <a:r>
            <a:rPr lang="zh-TW" altLang="en-US" sz="6000" b="1" cap="none" spc="0">
              <a:ln w="12700">
                <a:solidFill>
                  <a:schemeClr val="accent6">
                    <a:lumMod val="75000"/>
                  </a:schemeClr>
                </a:solidFill>
                <a:prstDash val="solid"/>
              </a:ln>
              <a:solidFill>
                <a:srgbClr val="FF66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聰明鮪魚蛋</a:t>
          </a:r>
        </a:p>
      </xdr:txBody>
    </xdr:sp>
    <xdr:clientData/>
  </xdr:oneCellAnchor>
  <xdr:oneCellAnchor>
    <xdr:from>
      <xdr:col>5</xdr:col>
      <xdr:colOff>552450</xdr:colOff>
      <xdr:row>49</xdr:row>
      <xdr:rowOff>396240</xdr:rowOff>
    </xdr:from>
    <xdr:ext cx="6732270" cy="1249680"/>
    <xdr:sp macro="" textlink="">
      <xdr:nvSpPr>
        <xdr:cNvPr id="116" name="文字方塊 115">
          <a:extLst>
            <a:ext uri="{FF2B5EF4-FFF2-40B4-BE49-F238E27FC236}">
              <a16:creationId xmlns:a16="http://schemas.microsoft.com/office/drawing/2014/main" xmlns="" id="{91A8E085-B010-4BFF-AABC-6DE36863DC01}"/>
            </a:ext>
          </a:extLst>
        </xdr:cNvPr>
        <xdr:cNvSpPr txBox="1"/>
      </xdr:nvSpPr>
      <xdr:spPr>
        <a:xfrm>
          <a:off x="10763250" y="30975300"/>
          <a:ext cx="6732270" cy="1249680"/>
        </a:xfrm>
        <a:prstGeom prst="rect">
          <a:avLst/>
        </a:prstGeom>
        <a:noFill/>
        <a:ln>
          <a:solidFill>
            <a:srgbClr val="FFFFCC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prstTxWarp prst="textInflate">
            <a:avLst/>
          </a:prstTxWarp>
          <a:spAutoFit/>
          <a:scene3d>
            <a:camera prst="perspectiveAbove"/>
            <a:lightRig rig="threePt" dir="t"/>
          </a:scene3d>
        </a:bodyPr>
        <a:lstStyle/>
        <a:p>
          <a:r>
            <a:rPr lang="zh-TW" altLang="en-US" sz="6000" b="1" cap="none" spc="0">
              <a:ln w="12700">
                <a:solidFill>
                  <a:srgbClr val="F20062"/>
                </a:solidFill>
                <a:prstDash val="solid"/>
              </a:ln>
              <a:solidFill>
                <a:srgbClr val="CC66FF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沙茶烏龍麵</a:t>
          </a:r>
          <a:endParaRPr lang="en-US" altLang="zh-TW" sz="6000" b="1" cap="none" spc="0">
            <a:ln w="12700">
              <a:solidFill>
                <a:srgbClr val="F20062"/>
              </a:solidFill>
              <a:prstDash val="solid"/>
            </a:ln>
            <a:solidFill>
              <a:srgbClr val="CC66FF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  <xdr:oneCellAnchor>
    <xdr:from>
      <xdr:col>10</xdr:col>
      <xdr:colOff>1766122</xdr:colOff>
      <xdr:row>18</xdr:row>
      <xdr:rowOff>167641</xdr:rowOff>
    </xdr:from>
    <xdr:ext cx="3773617" cy="3398520"/>
    <xdr:pic>
      <xdr:nvPicPr>
        <xdr:cNvPr id="117" name="圖片 116">
          <a:extLst>
            <a:ext uri="{FF2B5EF4-FFF2-40B4-BE49-F238E27FC236}">
              <a16:creationId xmlns:a16="http://schemas.microsoft.com/office/drawing/2014/main" xmlns="" id="{9EE31323-CAE6-4905-A7A1-CAA722EC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2122" y="12481561"/>
          <a:ext cx="3773617" cy="339852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twoCellAnchor>
    <xdr:from>
      <xdr:col>16</xdr:col>
      <xdr:colOff>830580</xdr:colOff>
      <xdr:row>5</xdr:row>
      <xdr:rowOff>617221</xdr:rowOff>
    </xdr:from>
    <xdr:to>
      <xdr:col>19</xdr:col>
      <xdr:colOff>1744980</xdr:colOff>
      <xdr:row>6</xdr:row>
      <xdr:rowOff>647701</xdr:rowOff>
    </xdr:to>
    <xdr:sp macro="" textlink="">
      <xdr:nvSpPr>
        <xdr:cNvPr id="120" name="文字方塊 119">
          <a:extLst>
            <a:ext uri="{FF2B5EF4-FFF2-40B4-BE49-F238E27FC236}">
              <a16:creationId xmlns:a16="http://schemas.microsoft.com/office/drawing/2014/main" xmlns="" id="{69DE714F-F32E-4BB4-A2C0-0CE20EDF0EF4}"/>
            </a:ext>
          </a:extLst>
        </xdr:cNvPr>
        <xdr:cNvSpPr txBox="1"/>
      </xdr:nvSpPr>
      <xdr:spPr>
        <a:xfrm>
          <a:off x="34480500" y="5494021"/>
          <a:ext cx="713232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五香肉醬</a:t>
          </a:r>
          <a:endParaRPr lang="en-US" altLang="zh-TW" sz="1100" b="1" cap="none" spc="0">
            <a:ln w="44450">
              <a:solidFill>
                <a:srgbClr val="FF6600"/>
              </a:solidFill>
              <a:prstDash val="solid"/>
            </a:ln>
            <a:solidFill>
              <a:schemeClr val="accent6">
                <a:lumMod val="40000"/>
                <a:lumOff val="60000"/>
              </a:schemeClr>
            </a:solidFill>
            <a:effectLst/>
            <a:latin typeface="清松手寫體1" pitchFamily="2" charset="-120"/>
            <a:ea typeface="清松手寫體1" pitchFamily="2" charset="-120"/>
          </a:endParaRPr>
        </a:p>
      </xdr:txBody>
    </xdr:sp>
    <xdr:clientData/>
  </xdr:twoCellAnchor>
  <xdr:twoCellAnchor>
    <xdr:from>
      <xdr:col>0</xdr:col>
      <xdr:colOff>518160</xdr:colOff>
      <xdr:row>16</xdr:row>
      <xdr:rowOff>678181</xdr:rowOff>
    </xdr:from>
    <xdr:to>
      <xdr:col>3</xdr:col>
      <xdr:colOff>944880</xdr:colOff>
      <xdr:row>18</xdr:row>
      <xdr:rowOff>7620</xdr:rowOff>
    </xdr:to>
    <xdr:sp macro="" textlink="">
      <xdr:nvSpPr>
        <xdr:cNvPr id="121" name="文字方塊 120">
          <a:extLst>
            <a:ext uri="{FF2B5EF4-FFF2-40B4-BE49-F238E27FC236}">
              <a16:creationId xmlns:a16="http://schemas.microsoft.com/office/drawing/2014/main" xmlns="" id="{2CCDAF8E-3289-4A90-908E-781715180A78}"/>
            </a:ext>
          </a:extLst>
        </xdr:cNvPr>
        <xdr:cNvSpPr txBox="1"/>
      </xdr:nvSpPr>
      <xdr:spPr>
        <a:xfrm>
          <a:off x="518160" y="11620501"/>
          <a:ext cx="6644640" cy="7315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起司馬鈴薯</a:t>
          </a:r>
        </a:p>
      </xdr:txBody>
    </xdr:sp>
    <xdr:clientData/>
  </xdr:twoCellAnchor>
  <xdr:twoCellAnchor>
    <xdr:from>
      <xdr:col>8</xdr:col>
      <xdr:colOff>502920</xdr:colOff>
      <xdr:row>17</xdr:row>
      <xdr:rowOff>60960</xdr:rowOff>
    </xdr:from>
    <xdr:to>
      <xdr:col>11</xdr:col>
      <xdr:colOff>441960</xdr:colOff>
      <xdr:row>18</xdr:row>
      <xdr:rowOff>121920</xdr:rowOff>
    </xdr:to>
    <xdr:sp macro="" textlink="">
      <xdr:nvSpPr>
        <xdr:cNvPr id="122" name="文字方塊 121">
          <a:extLst>
            <a:ext uri="{FF2B5EF4-FFF2-40B4-BE49-F238E27FC236}">
              <a16:creationId xmlns:a16="http://schemas.microsoft.com/office/drawing/2014/main" xmlns="" id="{BFFF401F-A7A0-4A57-B09B-1583A6BD2C36}"/>
            </a:ext>
          </a:extLst>
        </xdr:cNvPr>
        <xdr:cNvSpPr txBox="1"/>
      </xdr:nvSpPr>
      <xdr:spPr>
        <a:xfrm>
          <a:off x="17480280" y="11704320"/>
          <a:ext cx="615696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endParaRPr lang="zh-TW" altLang="en-US" sz="1100" b="1" cap="none" spc="0">
            <a:ln w="44450">
              <a:solidFill>
                <a:srgbClr val="FF6600"/>
              </a:solidFill>
              <a:prstDash val="solid"/>
            </a:ln>
            <a:solidFill>
              <a:schemeClr val="accent6">
                <a:lumMod val="40000"/>
                <a:lumOff val="60000"/>
              </a:schemeClr>
            </a:solidFill>
            <a:effectLst/>
            <a:latin typeface="清松手寫體1" pitchFamily="2" charset="-120"/>
            <a:ea typeface="清松手寫體1" pitchFamily="2" charset="-120"/>
          </a:endParaRPr>
        </a:p>
      </xdr:txBody>
    </xdr:sp>
    <xdr:clientData/>
  </xdr:twoCellAnchor>
  <xdr:twoCellAnchor>
    <xdr:from>
      <xdr:col>8</xdr:col>
      <xdr:colOff>861060</xdr:colOff>
      <xdr:row>15</xdr:row>
      <xdr:rowOff>662940</xdr:rowOff>
    </xdr:from>
    <xdr:to>
      <xdr:col>11</xdr:col>
      <xdr:colOff>1501140</xdr:colOff>
      <xdr:row>17</xdr:row>
      <xdr:rowOff>76200</xdr:rowOff>
    </xdr:to>
    <xdr:sp macro="" textlink="">
      <xdr:nvSpPr>
        <xdr:cNvPr id="123" name="文字方塊 122">
          <a:extLst>
            <a:ext uri="{FF2B5EF4-FFF2-40B4-BE49-F238E27FC236}">
              <a16:creationId xmlns:a16="http://schemas.microsoft.com/office/drawing/2014/main" xmlns="" id="{526895FA-1EE5-45B8-8DAA-2DB108383BF5}"/>
            </a:ext>
          </a:extLst>
        </xdr:cNvPr>
        <xdr:cNvSpPr txBox="1"/>
      </xdr:nvSpPr>
      <xdr:spPr>
        <a:xfrm>
          <a:off x="17838420" y="10904220"/>
          <a:ext cx="6858000" cy="815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烤饅頭</a:t>
          </a:r>
        </a:p>
      </xdr:txBody>
    </xdr:sp>
    <xdr:clientData/>
  </xdr:twoCellAnchor>
  <xdr:twoCellAnchor>
    <xdr:from>
      <xdr:col>0</xdr:col>
      <xdr:colOff>1417320</xdr:colOff>
      <xdr:row>25</xdr:row>
      <xdr:rowOff>586740</xdr:rowOff>
    </xdr:from>
    <xdr:to>
      <xdr:col>3</xdr:col>
      <xdr:colOff>1356360</xdr:colOff>
      <xdr:row>26</xdr:row>
      <xdr:rowOff>647700</xdr:rowOff>
    </xdr:to>
    <xdr:sp macro="" textlink="">
      <xdr:nvSpPr>
        <xdr:cNvPr id="124" name="文字方塊 123">
          <a:extLst>
            <a:ext uri="{FF2B5EF4-FFF2-40B4-BE49-F238E27FC236}">
              <a16:creationId xmlns:a16="http://schemas.microsoft.com/office/drawing/2014/main" xmlns="" id="{0D47095C-6952-479B-9F3F-4CC8EAF74F04}"/>
            </a:ext>
          </a:extLst>
        </xdr:cNvPr>
        <xdr:cNvSpPr txBox="1"/>
      </xdr:nvSpPr>
      <xdr:spPr>
        <a:xfrm>
          <a:off x="1417320" y="16436340"/>
          <a:ext cx="615696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檸檬翅小腿</a:t>
          </a:r>
        </a:p>
      </xdr:txBody>
    </xdr:sp>
    <xdr:clientData/>
  </xdr:twoCellAnchor>
  <xdr:twoCellAnchor>
    <xdr:from>
      <xdr:col>4</xdr:col>
      <xdr:colOff>876300</xdr:colOff>
      <xdr:row>25</xdr:row>
      <xdr:rowOff>617220</xdr:rowOff>
    </xdr:from>
    <xdr:to>
      <xdr:col>7</xdr:col>
      <xdr:colOff>1546860</xdr:colOff>
      <xdr:row>26</xdr:row>
      <xdr:rowOff>678180</xdr:rowOff>
    </xdr:to>
    <xdr:sp macro="" textlink="">
      <xdr:nvSpPr>
        <xdr:cNvPr id="125" name="文字方塊 124">
          <a:extLst>
            <a:ext uri="{FF2B5EF4-FFF2-40B4-BE49-F238E27FC236}">
              <a16:creationId xmlns:a16="http://schemas.microsoft.com/office/drawing/2014/main" xmlns="" id="{7BA1860A-7EEB-47CF-A6F1-71A8BFE60E2A}"/>
            </a:ext>
          </a:extLst>
        </xdr:cNvPr>
        <xdr:cNvSpPr txBox="1"/>
      </xdr:nvSpPr>
      <xdr:spPr>
        <a:xfrm>
          <a:off x="9349740" y="16466820"/>
          <a:ext cx="688848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飄香肉燥</a:t>
          </a:r>
        </a:p>
      </xdr:txBody>
    </xdr:sp>
    <xdr:clientData/>
  </xdr:twoCellAnchor>
  <xdr:twoCellAnchor>
    <xdr:from>
      <xdr:col>8</xdr:col>
      <xdr:colOff>746760</xdr:colOff>
      <xdr:row>24</xdr:row>
      <xdr:rowOff>525780</xdr:rowOff>
    </xdr:from>
    <xdr:to>
      <xdr:col>11</xdr:col>
      <xdr:colOff>1417320</xdr:colOff>
      <xdr:row>25</xdr:row>
      <xdr:rowOff>647700</xdr:rowOff>
    </xdr:to>
    <xdr:sp macro="" textlink="">
      <xdr:nvSpPr>
        <xdr:cNvPr id="126" name="文字方塊 125">
          <a:extLst>
            <a:ext uri="{FF2B5EF4-FFF2-40B4-BE49-F238E27FC236}">
              <a16:creationId xmlns:a16="http://schemas.microsoft.com/office/drawing/2014/main" xmlns="" id="{E1566CC8-3CED-40EE-9514-DB69C3B929AE}"/>
            </a:ext>
          </a:extLst>
        </xdr:cNvPr>
        <xdr:cNvSpPr txBox="1"/>
      </xdr:nvSpPr>
      <xdr:spPr>
        <a:xfrm>
          <a:off x="17724120" y="15674340"/>
          <a:ext cx="6888480" cy="8229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夜市香雞排</a:t>
          </a:r>
        </a:p>
      </xdr:txBody>
    </xdr:sp>
    <xdr:clientData/>
  </xdr:twoCellAnchor>
  <xdr:twoCellAnchor>
    <xdr:from>
      <xdr:col>16</xdr:col>
      <xdr:colOff>861060</xdr:colOff>
      <xdr:row>26</xdr:row>
      <xdr:rowOff>7620</xdr:rowOff>
    </xdr:from>
    <xdr:to>
      <xdr:col>19</xdr:col>
      <xdr:colOff>1744980</xdr:colOff>
      <xdr:row>27</xdr:row>
      <xdr:rowOff>76200</xdr:rowOff>
    </xdr:to>
    <xdr:sp macro="" textlink="">
      <xdr:nvSpPr>
        <xdr:cNvPr id="127" name="文字方塊 126">
          <a:extLst>
            <a:ext uri="{FF2B5EF4-FFF2-40B4-BE49-F238E27FC236}">
              <a16:creationId xmlns:a16="http://schemas.microsoft.com/office/drawing/2014/main" xmlns="" id="{06E16E21-19FC-41D0-BC76-437A03B364E1}"/>
            </a:ext>
          </a:extLst>
        </xdr:cNvPr>
        <xdr:cNvSpPr txBox="1"/>
      </xdr:nvSpPr>
      <xdr:spPr>
        <a:xfrm>
          <a:off x="34510980" y="16558260"/>
          <a:ext cx="710184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日式關東煮</a:t>
          </a:r>
        </a:p>
      </xdr:txBody>
    </xdr:sp>
    <xdr:clientData/>
  </xdr:twoCellAnchor>
  <xdr:twoCellAnchor>
    <xdr:from>
      <xdr:col>0</xdr:col>
      <xdr:colOff>518160</xdr:colOff>
      <xdr:row>34</xdr:row>
      <xdr:rowOff>510540</xdr:rowOff>
    </xdr:from>
    <xdr:to>
      <xdr:col>3</xdr:col>
      <xdr:colOff>1310640</xdr:colOff>
      <xdr:row>35</xdr:row>
      <xdr:rowOff>670560</xdr:rowOff>
    </xdr:to>
    <xdr:sp macro="" textlink="">
      <xdr:nvSpPr>
        <xdr:cNvPr id="128" name="文字方塊 127">
          <a:extLst>
            <a:ext uri="{FF2B5EF4-FFF2-40B4-BE49-F238E27FC236}">
              <a16:creationId xmlns:a16="http://schemas.microsoft.com/office/drawing/2014/main" xmlns="" id="{24CD608F-8F37-4AEF-9F5E-9306263A72EC}"/>
            </a:ext>
          </a:extLst>
        </xdr:cNvPr>
        <xdr:cNvSpPr txBox="1"/>
      </xdr:nvSpPr>
      <xdr:spPr>
        <a:xfrm>
          <a:off x="518160" y="21267420"/>
          <a:ext cx="7010400" cy="861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芝麻嫩雞排</a:t>
          </a:r>
        </a:p>
      </xdr:txBody>
    </xdr:sp>
    <xdr:clientData/>
  </xdr:twoCellAnchor>
  <xdr:twoCellAnchor>
    <xdr:from>
      <xdr:col>4</xdr:col>
      <xdr:colOff>739140</xdr:colOff>
      <xdr:row>36</xdr:row>
      <xdr:rowOff>571500</xdr:rowOff>
    </xdr:from>
    <xdr:to>
      <xdr:col>7</xdr:col>
      <xdr:colOff>1135380</xdr:colOff>
      <xdr:row>38</xdr:row>
      <xdr:rowOff>83820</xdr:rowOff>
    </xdr:to>
    <xdr:sp macro="" textlink="">
      <xdr:nvSpPr>
        <xdr:cNvPr id="129" name="文字方塊 128">
          <a:extLst>
            <a:ext uri="{FF2B5EF4-FFF2-40B4-BE49-F238E27FC236}">
              <a16:creationId xmlns:a16="http://schemas.microsoft.com/office/drawing/2014/main" xmlns="" id="{A8BC66C1-A945-44EB-8064-7EF532A755C5}"/>
            </a:ext>
          </a:extLst>
        </xdr:cNvPr>
        <xdr:cNvSpPr txBox="1"/>
      </xdr:nvSpPr>
      <xdr:spPr>
        <a:xfrm>
          <a:off x="9212580" y="22730460"/>
          <a:ext cx="6614160" cy="914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小黃瓜豆腐</a:t>
          </a:r>
        </a:p>
      </xdr:txBody>
    </xdr:sp>
    <xdr:clientData/>
  </xdr:twoCellAnchor>
  <xdr:twoCellAnchor>
    <xdr:from>
      <xdr:col>8</xdr:col>
      <xdr:colOff>929640</xdr:colOff>
      <xdr:row>36</xdr:row>
      <xdr:rowOff>678180</xdr:rowOff>
    </xdr:from>
    <xdr:to>
      <xdr:col>11</xdr:col>
      <xdr:colOff>868680</xdr:colOff>
      <xdr:row>38</xdr:row>
      <xdr:rowOff>38100</xdr:rowOff>
    </xdr:to>
    <xdr:sp macro="" textlink="">
      <xdr:nvSpPr>
        <xdr:cNvPr id="130" name="文字方塊 129">
          <a:extLst>
            <a:ext uri="{FF2B5EF4-FFF2-40B4-BE49-F238E27FC236}">
              <a16:creationId xmlns:a16="http://schemas.microsoft.com/office/drawing/2014/main" xmlns="" id="{8B613ED2-57C0-421E-A4CB-E0E3A2F47F1B}"/>
            </a:ext>
          </a:extLst>
        </xdr:cNvPr>
        <xdr:cNvSpPr txBox="1"/>
      </xdr:nvSpPr>
      <xdr:spPr>
        <a:xfrm>
          <a:off x="17907000" y="22837140"/>
          <a:ext cx="6156960" cy="762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可可麻糬包</a:t>
          </a:r>
        </a:p>
      </xdr:txBody>
    </xdr:sp>
    <xdr:clientData/>
  </xdr:twoCellAnchor>
  <xdr:twoCellAnchor>
    <xdr:from>
      <xdr:col>12</xdr:col>
      <xdr:colOff>358140</xdr:colOff>
      <xdr:row>35</xdr:row>
      <xdr:rowOff>617220</xdr:rowOff>
    </xdr:from>
    <xdr:to>
      <xdr:col>15</xdr:col>
      <xdr:colOff>1638300</xdr:colOff>
      <xdr:row>37</xdr:row>
      <xdr:rowOff>68580</xdr:rowOff>
    </xdr:to>
    <xdr:sp macro="" textlink="">
      <xdr:nvSpPr>
        <xdr:cNvPr id="131" name="文字方塊 130">
          <a:extLst>
            <a:ext uri="{FF2B5EF4-FFF2-40B4-BE49-F238E27FC236}">
              <a16:creationId xmlns:a16="http://schemas.microsoft.com/office/drawing/2014/main" xmlns="" id="{43B9F072-A30C-4963-B37D-7B93AA9F9709}"/>
            </a:ext>
          </a:extLst>
        </xdr:cNvPr>
        <xdr:cNvSpPr txBox="1"/>
      </xdr:nvSpPr>
      <xdr:spPr>
        <a:xfrm>
          <a:off x="25656540" y="22075140"/>
          <a:ext cx="7498080" cy="8534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起司鮮蔬蛋</a:t>
          </a:r>
        </a:p>
      </xdr:txBody>
    </xdr:sp>
    <xdr:clientData/>
  </xdr:twoCellAnchor>
  <xdr:oneCellAnchor>
    <xdr:from>
      <xdr:col>7</xdr:col>
      <xdr:colOff>571500</xdr:colOff>
      <xdr:row>32</xdr:row>
      <xdr:rowOff>335280</xdr:rowOff>
    </xdr:from>
    <xdr:ext cx="3482340" cy="3398520"/>
    <xdr:pic>
      <xdr:nvPicPr>
        <xdr:cNvPr id="132" name="圖片 131">
          <a:extLst>
            <a:ext uri="{FF2B5EF4-FFF2-40B4-BE49-F238E27FC236}">
              <a16:creationId xmlns:a16="http://schemas.microsoft.com/office/drawing/2014/main" xmlns="" id="{0B4E3B38-A0F2-4C81-8546-62FBB434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9520" y="19956780"/>
          <a:ext cx="3482340" cy="339852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oneCellAnchor>
  <xdr:oneCellAnchor>
    <xdr:from>
      <xdr:col>14</xdr:col>
      <xdr:colOff>1366172</xdr:colOff>
      <xdr:row>7</xdr:row>
      <xdr:rowOff>30480</xdr:rowOff>
    </xdr:from>
    <xdr:ext cx="3632548" cy="2613660"/>
    <xdr:pic>
      <xdr:nvPicPr>
        <xdr:cNvPr id="133" name="圖片 132">
          <a:extLst>
            <a:ext uri="{FF2B5EF4-FFF2-40B4-BE49-F238E27FC236}">
              <a16:creationId xmlns:a16="http://schemas.microsoft.com/office/drawing/2014/main" xmlns="" id="{F55F8D61-CC1D-4DF5-BDCF-973DAC1B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41584">
          <a:off x="31007972" y="6019800"/>
          <a:ext cx="3632548" cy="2613660"/>
        </a:xfrm>
        <a:prstGeom prst="rect">
          <a:avLst/>
        </a:prstGeom>
      </xdr:spPr>
    </xdr:pic>
    <xdr:clientData/>
  </xdr:oneCellAnchor>
  <xdr:oneCellAnchor>
    <xdr:from>
      <xdr:col>15</xdr:col>
      <xdr:colOff>79976</xdr:colOff>
      <xdr:row>33</xdr:row>
      <xdr:rowOff>30480</xdr:rowOff>
    </xdr:from>
    <xdr:ext cx="4034824" cy="2042160"/>
    <xdr:pic>
      <xdr:nvPicPr>
        <xdr:cNvPr id="134" name="圖片 133">
          <a:extLst>
            <a:ext uri="{FF2B5EF4-FFF2-40B4-BE49-F238E27FC236}">
              <a16:creationId xmlns:a16="http://schemas.microsoft.com/office/drawing/2014/main" xmlns="" id="{3162412D-C2B4-4858-B504-FAA706DFA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81996" y="20010120"/>
          <a:ext cx="4034824" cy="204216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3</xdr:col>
      <xdr:colOff>1341120</xdr:colOff>
      <xdr:row>16</xdr:row>
      <xdr:rowOff>30480</xdr:rowOff>
    </xdr:from>
    <xdr:ext cx="2743200" cy="2644140"/>
    <xdr:pic>
      <xdr:nvPicPr>
        <xdr:cNvPr id="135" name="圖片 134">
          <a:extLst>
            <a:ext uri="{FF2B5EF4-FFF2-40B4-BE49-F238E27FC236}">
              <a16:creationId xmlns:a16="http://schemas.microsoft.com/office/drawing/2014/main" xmlns="" id="{2A525B98-FA7A-448D-B8FA-228D3DD2D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9825"/>
        <a:stretch/>
      </xdr:blipFill>
      <xdr:spPr>
        <a:xfrm>
          <a:off x="7528560" y="10927080"/>
          <a:ext cx="2743200" cy="264414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  <xdr:oneCellAnchor>
    <xdr:from>
      <xdr:col>8</xdr:col>
      <xdr:colOff>335280</xdr:colOff>
      <xdr:row>8</xdr:row>
      <xdr:rowOff>193190</xdr:rowOff>
    </xdr:from>
    <xdr:ext cx="1891075" cy="2092810"/>
    <xdr:pic>
      <xdr:nvPicPr>
        <xdr:cNvPr id="136" name="圖片 135">
          <a:extLst>
            <a:ext uri="{FF2B5EF4-FFF2-40B4-BE49-F238E27FC236}">
              <a16:creationId xmlns:a16="http://schemas.microsoft.com/office/drawing/2014/main" xmlns="" id="{FAA0E24A-4625-4CE3-A54D-B7CF2337C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2640" y="7173110"/>
          <a:ext cx="1891075" cy="2092810"/>
        </a:xfrm>
        <a:prstGeom prst="rect">
          <a:avLst/>
        </a:prstGeom>
      </xdr:spPr>
    </xdr:pic>
    <xdr:clientData/>
  </xdr:oneCellAnchor>
  <xdr:oneCellAnchor>
    <xdr:from>
      <xdr:col>11</xdr:col>
      <xdr:colOff>91440</xdr:colOff>
      <xdr:row>8</xdr:row>
      <xdr:rowOff>71270</xdr:rowOff>
    </xdr:from>
    <xdr:ext cx="1891075" cy="2092810"/>
    <xdr:pic>
      <xdr:nvPicPr>
        <xdr:cNvPr id="137" name="圖片 136">
          <a:extLst>
            <a:ext uri="{FF2B5EF4-FFF2-40B4-BE49-F238E27FC236}">
              <a16:creationId xmlns:a16="http://schemas.microsoft.com/office/drawing/2014/main" xmlns="" id="{2DF507D9-3E72-43C4-8325-C02AA612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86720" y="7051190"/>
          <a:ext cx="1891075" cy="2092810"/>
        </a:xfrm>
        <a:prstGeom prst="rect">
          <a:avLst/>
        </a:prstGeom>
      </xdr:spPr>
    </xdr:pic>
    <xdr:clientData/>
  </xdr:oneCellAnchor>
  <xdr:twoCellAnchor>
    <xdr:from>
      <xdr:col>9</xdr:col>
      <xdr:colOff>1310640</xdr:colOff>
      <xdr:row>43</xdr:row>
      <xdr:rowOff>240030</xdr:rowOff>
    </xdr:from>
    <xdr:to>
      <xdr:col>15</xdr:col>
      <xdr:colOff>1219200</xdr:colOff>
      <xdr:row>46</xdr:row>
      <xdr:rowOff>57150</xdr:rowOff>
    </xdr:to>
    <xdr:sp macro="" textlink="">
      <xdr:nvSpPr>
        <xdr:cNvPr id="138" name="綵帶: 捲曲上傾 137">
          <a:extLst>
            <a:ext uri="{FF2B5EF4-FFF2-40B4-BE49-F238E27FC236}">
              <a16:creationId xmlns:a16="http://schemas.microsoft.com/office/drawing/2014/main" xmlns="" id="{79F928E0-858F-486F-88B3-3732104A5EC2}"/>
            </a:ext>
          </a:extLst>
        </xdr:cNvPr>
        <xdr:cNvSpPr/>
      </xdr:nvSpPr>
      <xdr:spPr>
        <a:xfrm>
          <a:off x="19987260" y="25728930"/>
          <a:ext cx="12633960" cy="2255520"/>
        </a:xfrm>
        <a:prstGeom prst="ellipseRibbon2">
          <a:avLst/>
        </a:prstGeom>
        <a:solidFill>
          <a:srgbClr val="F20062"/>
        </a:solidFill>
        <a:ln w="57150">
          <a:solidFill>
            <a:schemeClr val="bg2">
              <a:lumMod val="25000"/>
            </a:schemeClr>
          </a:solidFill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zh-TW" altLang="en-US" sz="11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twoCellAnchor>
  <xdr:oneCellAnchor>
    <xdr:from>
      <xdr:col>11</xdr:col>
      <xdr:colOff>640080</xdr:colOff>
      <xdr:row>43</xdr:row>
      <xdr:rowOff>361950</xdr:rowOff>
    </xdr:from>
    <xdr:ext cx="7193280" cy="4271010"/>
    <xdr:sp macro="" textlink="">
      <xdr:nvSpPr>
        <xdr:cNvPr id="139" name="文字方塊 138">
          <a:extLst>
            <a:ext uri="{FF2B5EF4-FFF2-40B4-BE49-F238E27FC236}">
              <a16:creationId xmlns:a16="http://schemas.microsoft.com/office/drawing/2014/main" xmlns="" id="{90A2A10F-9D76-42B5-86F0-53DC55AACADE}"/>
            </a:ext>
          </a:extLst>
        </xdr:cNvPr>
        <xdr:cNvSpPr txBox="1"/>
      </xdr:nvSpPr>
      <xdr:spPr>
        <a:xfrm>
          <a:off x="23743920" y="25850850"/>
          <a:ext cx="7193280" cy="4271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altLang="zh-TW" sz="7000" b="1">
              <a:latin typeface="清松手寫體1" pitchFamily="2" charset="-120"/>
              <a:ea typeface="清松手寫體1" pitchFamily="2" charset="-120"/>
            </a:rPr>
            <a:t>5/5</a:t>
          </a:r>
          <a:r>
            <a:rPr lang="zh-TW" altLang="en-US" sz="7000" b="1">
              <a:latin typeface="清松手寫體1" pitchFamily="2" charset="-120"/>
              <a:ea typeface="清松手寫體1" pitchFamily="2" charset="-120"/>
            </a:rPr>
            <a:t> 包高粽</a:t>
          </a:r>
          <a:endParaRPr lang="en-US" altLang="zh-TW" sz="7000" b="1">
            <a:latin typeface="清松手寫體1" pitchFamily="2" charset="-120"/>
            <a:ea typeface="清松手寫體1" pitchFamily="2" charset="-120"/>
          </a:endParaRPr>
        </a:p>
        <a:p>
          <a:endParaRPr lang="zh-TW" altLang="en-US" sz="1100"/>
        </a:p>
      </xdr:txBody>
    </xdr:sp>
    <xdr:clientData/>
  </xdr:oneCellAnchor>
  <xdr:twoCellAnchor editAs="oneCell">
    <xdr:from>
      <xdr:col>11</xdr:col>
      <xdr:colOff>579120</xdr:colOff>
      <xdr:row>44</xdr:row>
      <xdr:rowOff>853440</xdr:rowOff>
    </xdr:from>
    <xdr:to>
      <xdr:col>13</xdr:col>
      <xdr:colOff>1676400</xdr:colOff>
      <xdr:row>56</xdr:row>
      <xdr:rowOff>152400</xdr:rowOff>
    </xdr:to>
    <xdr:pic>
      <xdr:nvPicPr>
        <xdr:cNvPr id="140" name="圖片 139">
          <a:extLst>
            <a:ext uri="{FF2B5EF4-FFF2-40B4-BE49-F238E27FC236}">
              <a16:creationId xmlns:a16="http://schemas.microsoft.com/office/drawing/2014/main" xmlns="" id="{B518F6F7-8C06-4DAF-AF44-E7760041B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2960" y="27012900"/>
          <a:ext cx="4968240" cy="6103620"/>
        </a:xfrm>
        <a:prstGeom prst="rect">
          <a:avLst/>
        </a:prstGeom>
      </xdr:spPr>
    </xdr:pic>
    <xdr:clientData/>
  </xdr:twoCellAnchor>
  <xdr:oneCellAnchor>
    <xdr:from>
      <xdr:col>9</xdr:col>
      <xdr:colOff>1066800</xdr:colOff>
      <xdr:row>48</xdr:row>
      <xdr:rowOff>242702</xdr:rowOff>
    </xdr:from>
    <xdr:ext cx="2164080" cy="2394938"/>
    <xdr:pic>
      <xdr:nvPicPr>
        <xdr:cNvPr id="141" name="圖片 140">
          <a:extLst>
            <a:ext uri="{FF2B5EF4-FFF2-40B4-BE49-F238E27FC236}">
              <a16:creationId xmlns:a16="http://schemas.microsoft.com/office/drawing/2014/main" xmlns="" id="{36BC36C3-858A-438E-A961-8C58BB7B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3420" y="29937842"/>
          <a:ext cx="2164080" cy="2394938"/>
        </a:xfrm>
        <a:prstGeom prst="rect">
          <a:avLst/>
        </a:prstGeom>
      </xdr:spPr>
    </xdr:pic>
    <xdr:clientData/>
  </xdr:oneCellAnchor>
  <xdr:oneCellAnchor>
    <xdr:from>
      <xdr:col>10</xdr:col>
      <xdr:colOff>335280</xdr:colOff>
      <xdr:row>48</xdr:row>
      <xdr:rowOff>273182</xdr:rowOff>
    </xdr:from>
    <xdr:ext cx="2164080" cy="2394938"/>
    <xdr:pic>
      <xdr:nvPicPr>
        <xdr:cNvPr id="142" name="圖片 141">
          <a:extLst>
            <a:ext uri="{FF2B5EF4-FFF2-40B4-BE49-F238E27FC236}">
              <a16:creationId xmlns:a16="http://schemas.microsoft.com/office/drawing/2014/main" xmlns="" id="{290B2394-780E-4830-88AA-FC3D3CC0D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78900" y="29968322"/>
          <a:ext cx="2164080" cy="2394938"/>
        </a:xfrm>
        <a:prstGeom prst="rect">
          <a:avLst/>
        </a:prstGeom>
      </xdr:spPr>
    </xdr:pic>
    <xdr:clientData/>
  </xdr:oneCellAnchor>
  <xdr:oneCellAnchor>
    <xdr:from>
      <xdr:col>14</xdr:col>
      <xdr:colOff>914400</xdr:colOff>
      <xdr:row>48</xdr:row>
      <xdr:rowOff>273182</xdr:rowOff>
    </xdr:from>
    <xdr:ext cx="2164080" cy="2394938"/>
    <xdr:pic>
      <xdr:nvPicPr>
        <xdr:cNvPr id="143" name="圖片 142">
          <a:extLst>
            <a:ext uri="{FF2B5EF4-FFF2-40B4-BE49-F238E27FC236}">
              <a16:creationId xmlns:a16="http://schemas.microsoft.com/office/drawing/2014/main" xmlns="" id="{0712D496-850F-4507-A39D-0B39024E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6200" y="29968322"/>
          <a:ext cx="2164080" cy="2394938"/>
        </a:xfrm>
        <a:prstGeom prst="rect">
          <a:avLst/>
        </a:prstGeom>
      </xdr:spPr>
    </xdr:pic>
    <xdr:clientData/>
  </xdr:oneCellAnchor>
  <xdr:oneCellAnchor>
    <xdr:from>
      <xdr:col>13</xdr:col>
      <xdr:colOff>1645920</xdr:colOff>
      <xdr:row>48</xdr:row>
      <xdr:rowOff>242702</xdr:rowOff>
    </xdr:from>
    <xdr:ext cx="2164080" cy="2394938"/>
    <xdr:pic>
      <xdr:nvPicPr>
        <xdr:cNvPr id="144" name="圖片 143">
          <a:extLst>
            <a:ext uri="{FF2B5EF4-FFF2-40B4-BE49-F238E27FC236}">
              <a16:creationId xmlns:a16="http://schemas.microsoft.com/office/drawing/2014/main" xmlns="" id="{79AF4B8F-3A85-4429-8F47-EEE3BA6A5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20720" y="29937842"/>
          <a:ext cx="2164080" cy="2394938"/>
        </a:xfrm>
        <a:prstGeom prst="rect">
          <a:avLst/>
        </a:prstGeom>
      </xdr:spPr>
    </xdr:pic>
    <xdr:clientData/>
  </xdr:oneCellAnchor>
  <xdr:twoCellAnchor>
    <xdr:from>
      <xdr:col>12</xdr:col>
      <xdr:colOff>861060</xdr:colOff>
      <xdr:row>15</xdr:row>
      <xdr:rowOff>601980</xdr:rowOff>
    </xdr:from>
    <xdr:to>
      <xdr:col>15</xdr:col>
      <xdr:colOff>1501140</xdr:colOff>
      <xdr:row>17</xdr:row>
      <xdr:rowOff>15240</xdr:rowOff>
    </xdr:to>
    <xdr:sp macro="" textlink="">
      <xdr:nvSpPr>
        <xdr:cNvPr id="145" name="文字方塊 144">
          <a:extLst>
            <a:ext uri="{FF2B5EF4-FFF2-40B4-BE49-F238E27FC236}">
              <a16:creationId xmlns:a16="http://schemas.microsoft.com/office/drawing/2014/main" xmlns="" id="{58BCE13D-7639-45F3-9166-AC72B69356B7}"/>
            </a:ext>
          </a:extLst>
        </xdr:cNvPr>
        <xdr:cNvSpPr txBox="1"/>
      </xdr:nvSpPr>
      <xdr:spPr>
        <a:xfrm>
          <a:off x="26159460" y="10843260"/>
          <a:ext cx="6858000" cy="8153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prstTxWarp prst="textTriangle">
            <a:avLst/>
          </a:prstTxWarp>
        </a:bodyPr>
        <a:lstStyle/>
        <a:p>
          <a:r>
            <a:rPr lang="zh-TW" altLang="en-US" sz="1100" b="1" cap="none" spc="0">
              <a:ln w="44450">
                <a:solidFill>
                  <a:srgbClr val="FF6600"/>
                </a:solidFill>
                <a:prstDash val="solid"/>
              </a:ln>
              <a:solidFill>
                <a:schemeClr val="accent6">
                  <a:lumMod val="40000"/>
                  <a:lumOff val="60000"/>
                </a:schemeClr>
              </a:solidFill>
              <a:effectLst/>
              <a:latin typeface="清松手寫體1" pitchFamily="2" charset="-120"/>
              <a:ea typeface="清松手寫體1" pitchFamily="2" charset="-120"/>
            </a:rPr>
            <a:t>鴿蛋肉燥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0348" name="圖片 4">
          <a:extLst>
            <a:ext uri="{FF2B5EF4-FFF2-40B4-BE49-F238E27FC236}">
              <a16:creationId xmlns:a16="http://schemas.microsoft.com/office/drawing/2014/main" xmlns="" id="{00000000-0008-0000-0000-00008C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1911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0349" name="圖片 4">
          <a:extLst>
            <a:ext uri="{FF2B5EF4-FFF2-40B4-BE49-F238E27FC236}">
              <a16:creationId xmlns:a16="http://schemas.microsoft.com/office/drawing/2014/main" xmlns="" id="{00000000-0008-0000-0000-00008D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1911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30350" name="圖片 4">
          <a:extLst>
            <a:ext uri="{FF2B5EF4-FFF2-40B4-BE49-F238E27FC236}">
              <a16:creationId xmlns:a16="http://schemas.microsoft.com/office/drawing/2014/main" xmlns="" id="{00000000-0008-0000-0000-00008E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31051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30351" name="Picture 1180">
          <a:extLst>
            <a:ext uri="{FF2B5EF4-FFF2-40B4-BE49-F238E27FC236}">
              <a16:creationId xmlns:a16="http://schemas.microsoft.com/office/drawing/2014/main" xmlns="" id="{00000000-0008-0000-0000-00008F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594360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30352" name="圖片 4">
          <a:extLst>
            <a:ext uri="{FF2B5EF4-FFF2-40B4-BE49-F238E27FC236}">
              <a16:creationId xmlns:a16="http://schemas.microsoft.com/office/drawing/2014/main" xmlns="" id="{00000000-0008-0000-0000-000090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30353" name="圖片 4">
          <a:extLst>
            <a:ext uri="{FF2B5EF4-FFF2-40B4-BE49-F238E27FC236}">
              <a16:creationId xmlns:a16="http://schemas.microsoft.com/office/drawing/2014/main" xmlns="" id="{00000000-0008-0000-0000-000091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1133475</xdr:colOff>
      <xdr:row>0</xdr:row>
      <xdr:rowOff>371475</xdr:rowOff>
    </xdr:from>
    <xdr:to>
      <xdr:col>18</xdr:col>
      <xdr:colOff>1571625</xdr:colOff>
      <xdr:row>1</xdr:row>
      <xdr:rowOff>523875</xdr:rowOff>
    </xdr:to>
    <xdr:pic>
      <xdr:nvPicPr>
        <xdr:cNvPr id="30354" name="Picture 2050">
          <a:extLst>
            <a:ext uri="{FF2B5EF4-FFF2-40B4-BE49-F238E27FC236}">
              <a16:creationId xmlns:a16="http://schemas.microsoft.com/office/drawing/2014/main" xmlns="" id="{00000000-0008-0000-0000-000092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80725" y="371475"/>
          <a:ext cx="2390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355" name="圖片 4">
          <a:extLst>
            <a:ext uri="{FF2B5EF4-FFF2-40B4-BE49-F238E27FC236}">
              <a16:creationId xmlns:a16="http://schemas.microsoft.com/office/drawing/2014/main" xmlns="" id="{00000000-0008-0000-0000-000093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356" name="圖片 4">
          <a:extLst>
            <a:ext uri="{FF2B5EF4-FFF2-40B4-BE49-F238E27FC236}">
              <a16:creationId xmlns:a16="http://schemas.microsoft.com/office/drawing/2014/main" xmlns="" id="{00000000-0008-0000-0000-000094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357" name="圖片 4">
          <a:extLst>
            <a:ext uri="{FF2B5EF4-FFF2-40B4-BE49-F238E27FC236}">
              <a16:creationId xmlns:a16="http://schemas.microsoft.com/office/drawing/2014/main" xmlns="" id="{00000000-0008-0000-0000-000095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30358" name="Picture 1180">
          <a:extLst>
            <a:ext uri="{FF2B5EF4-FFF2-40B4-BE49-F238E27FC236}">
              <a16:creationId xmlns:a16="http://schemas.microsoft.com/office/drawing/2014/main" xmlns="" id="{00000000-0008-0000-0000-000096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1819275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30359" name="圖片 4">
          <a:extLst>
            <a:ext uri="{FF2B5EF4-FFF2-40B4-BE49-F238E27FC236}">
              <a16:creationId xmlns:a16="http://schemas.microsoft.com/office/drawing/2014/main" xmlns="" id="{00000000-0008-0000-0000-000097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30360" name="圖片 4">
          <a:extLst>
            <a:ext uri="{FF2B5EF4-FFF2-40B4-BE49-F238E27FC236}">
              <a16:creationId xmlns:a16="http://schemas.microsoft.com/office/drawing/2014/main" xmlns="" id="{00000000-0008-0000-0000-0000987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190500</xdr:colOff>
      <xdr:row>0</xdr:row>
      <xdr:rowOff>146537</xdr:rowOff>
    </xdr:from>
    <xdr:to>
      <xdr:col>13</xdr:col>
      <xdr:colOff>1066800</xdr:colOff>
      <xdr:row>3</xdr:row>
      <xdr:rowOff>266701</xdr:rowOff>
    </xdr:to>
    <xdr:grpSp>
      <xdr:nvGrpSpPr>
        <xdr:cNvPr id="17" name="群組 33900">
          <a:extLst>
            <a:ext uri="{FF2B5EF4-FFF2-40B4-BE49-F238E27FC236}">
              <a16:creationId xmlns:a16="http://schemas.microsoft.com/office/drawing/2014/main" xmlns="" id="{E2497598-ED62-4557-9296-2E0F011F95B7}"/>
            </a:ext>
          </a:extLst>
        </xdr:cNvPr>
        <xdr:cNvGrpSpPr>
          <a:grpSpLocks/>
        </xdr:cNvGrpSpPr>
      </xdr:nvGrpSpPr>
      <xdr:grpSpPr bwMode="auto">
        <a:xfrm>
          <a:off x="22593300" y="146537"/>
          <a:ext cx="2628900" cy="2291864"/>
          <a:chOff x="500262" y="22791347"/>
          <a:chExt cx="5160892" cy="2950973"/>
        </a:xfrm>
      </xdr:grpSpPr>
      <xdr:pic>
        <xdr:nvPicPr>
          <xdr:cNvPr id="18" name="圖片 33897">
            <a:extLst>
              <a:ext uri="{FF2B5EF4-FFF2-40B4-BE49-F238E27FC236}">
                <a16:creationId xmlns:a16="http://schemas.microsoft.com/office/drawing/2014/main" xmlns="" id="{406D7590-EE39-43EF-BBDA-0C05C41ED9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262" y="22791347"/>
            <a:ext cx="4931343" cy="24161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" name="文字方塊 18">
            <a:extLst>
              <a:ext uri="{FF2B5EF4-FFF2-40B4-BE49-F238E27FC236}">
                <a16:creationId xmlns:a16="http://schemas.microsoft.com/office/drawing/2014/main" xmlns="" id="{90B567EC-5A84-45DC-AD43-26DA37402C7C}"/>
              </a:ext>
            </a:extLst>
          </xdr:cNvPr>
          <xdr:cNvSpPr txBox="1"/>
        </xdr:nvSpPr>
        <xdr:spPr>
          <a:xfrm>
            <a:off x="1740831" y="24033418"/>
            <a:ext cx="3920323" cy="17089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zh-TW" altLang="en-US" sz="5000" b="1">
                <a:solidFill>
                  <a:srgbClr val="FF0000"/>
                </a:solidFill>
              </a:rPr>
              <a:t>   </a:t>
            </a:r>
            <a:r>
              <a:rPr lang="zh-TW" altLang="en-US" sz="3500" b="1">
                <a:solidFill>
                  <a:srgbClr val="FF0000"/>
                </a:solidFill>
              </a:rPr>
              <a:t>臺  灣</a:t>
            </a:r>
          </a:p>
        </xdr:txBody>
      </xdr:sp>
    </xdr:grpSp>
    <xdr:clientData/>
  </xdr:twoCellAnchor>
  <xdr:oneCellAnchor>
    <xdr:from>
      <xdr:col>15</xdr:col>
      <xdr:colOff>1025768</xdr:colOff>
      <xdr:row>2</xdr:row>
      <xdr:rowOff>0</xdr:rowOff>
    </xdr:from>
    <xdr:ext cx="8801100" cy="843308"/>
    <xdr:sp macro="" textlink="">
      <xdr:nvSpPr>
        <xdr:cNvPr id="20" name="文字方塊 19">
          <a:extLst>
            <a:ext uri="{FF2B5EF4-FFF2-40B4-BE49-F238E27FC236}">
              <a16:creationId xmlns:a16="http://schemas.microsoft.com/office/drawing/2014/main" xmlns="" id="{9B454540-EEB9-48F5-BDE4-6DE2FDDB4AC0}"/>
            </a:ext>
          </a:extLst>
        </xdr:cNvPr>
        <xdr:cNvSpPr txBox="1"/>
      </xdr:nvSpPr>
      <xdr:spPr>
        <a:xfrm>
          <a:off x="28780153" y="1289538"/>
          <a:ext cx="8801100" cy="843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zh-TW" altLang="zh-TW" sz="45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本公司 豬肉 「原料原產地(台灣)」</a:t>
          </a:r>
          <a:endParaRPr lang="zh-TW" altLang="zh-TW" sz="4500">
            <a:effectLst/>
          </a:endParaRPr>
        </a:p>
      </xdr:txBody>
    </xdr:sp>
    <xdr:clientData/>
  </xdr:oneCellAnchor>
  <xdr:twoCellAnchor editAs="oneCell">
    <xdr:from>
      <xdr:col>16</xdr:col>
      <xdr:colOff>1318846</xdr:colOff>
      <xdr:row>0</xdr:row>
      <xdr:rowOff>0</xdr:rowOff>
    </xdr:from>
    <xdr:to>
      <xdr:col>17</xdr:col>
      <xdr:colOff>820615</xdr:colOff>
      <xdr:row>2</xdr:row>
      <xdr:rowOff>31281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xmlns="" id="{56990DC1-044A-4614-BAAF-878B9AF6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12692" y="0"/>
          <a:ext cx="1260231" cy="13208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2" name="圖片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1911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" name="圖片 4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5191125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4" name="圖片 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1567100" y="31051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5" name="Picture 1180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594360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6" name="圖片 4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7" name="圖片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1133475</xdr:colOff>
      <xdr:row>0</xdr:row>
      <xdr:rowOff>371475</xdr:rowOff>
    </xdr:from>
    <xdr:to>
      <xdr:col>18</xdr:col>
      <xdr:colOff>1571625</xdr:colOff>
      <xdr:row>1</xdr:row>
      <xdr:rowOff>523875</xdr:rowOff>
    </xdr:to>
    <xdr:pic>
      <xdr:nvPicPr>
        <xdr:cNvPr id="8" name="Picture 2050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280725" y="371475"/>
          <a:ext cx="2390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9" name="圖片 4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0" name="圖片 4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11" name="圖片 4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1567100" y="1819275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12" name="Picture 1180">
          <a:extLst>
            <a:ext uri="{FF2B5EF4-FFF2-40B4-BE49-F238E27FC236}">
              <a16:creationId xmlns:a16="http://schemas.microsoft.com/office/drawing/2014/main" xmlns="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567100" y="1819275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3" name="圖片 4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14" name="圖片 4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0356175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619125</xdr:colOff>
      <xdr:row>0</xdr:row>
      <xdr:rowOff>0</xdr:rowOff>
    </xdr:from>
    <xdr:to>
      <xdr:col>3</xdr:col>
      <xdr:colOff>381001</xdr:colOff>
      <xdr:row>2</xdr:row>
      <xdr:rowOff>1232038</xdr:rowOff>
    </xdr:to>
    <xdr:pic>
      <xdr:nvPicPr>
        <xdr:cNvPr id="16" name="圖片 1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9998" t="18494" r="12027" b="42020"/>
        <a:stretch>
          <a:fillRect/>
        </a:stretch>
      </xdr:blipFill>
      <xdr:spPr bwMode="auto">
        <a:xfrm>
          <a:off x="619125" y="0"/>
          <a:ext cx="5619751" cy="2565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1524000</xdr:colOff>
      <xdr:row>4</xdr:row>
      <xdr:rowOff>47625</xdr:rowOff>
    </xdr:from>
    <xdr:to>
      <xdr:col>15</xdr:col>
      <xdr:colOff>1809750</xdr:colOff>
      <xdr:row>9</xdr:row>
      <xdr:rowOff>333375</xdr:rowOff>
    </xdr:to>
    <xdr:sp macro="" textlink="">
      <xdr:nvSpPr>
        <xdr:cNvPr id="17" name="文字方塊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SpPr txBox="1"/>
      </xdr:nvSpPr>
      <xdr:spPr>
        <a:xfrm>
          <a:off x="3476625" y="3476625"/>
          <a:ext cx="29146500" cy="3857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20000">
              <a:latin typeface="微軟正黑體" pitchFamily="34" charset="-120"/>
              <a:ea typeface="微軟正黑體" pitchFamily="34" charset="-120"/>
            </a:rPr>
            <a:t>冠   成   食   品   工   廠</a:t>
          </a:r>
        </a:p>
      </xdr:txBody>
    </xdr:sp>
    <xdr:clientData/>
  </xdr:twoCellAnchor>
  <xdr:twoCellAnchor>
    <xdr:from>
      <xdr:col>3</xdr:col>
      <xdr:colOff>1524000</xdr:colOff>
      <xdr:row>0</xdr:row>
      <xdr:rowOff>342900</xdr:rowOff>
    </xdr:from>
    <xdr:to>
      <xdr:col>10</xdr:col>
      <xdr:colOff>47625</xdr:colOff>
      <xdr:row>2</xdr:row>
      <xdr:rowOff>952500</xdr:rowOff>
    </xdr:to>
    <xdr:sp macro="" textlink="">
      <xdr:nvSpPr>
        <xdr:cNvPr id="18" name="文字方塊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SpPr txBox="1"/>
      </xdr:nvSpPr>
      <xdr:spPr>
        <a:xfrm>
          <a:off x="7381875" y="342900"/>
          <a:ext cx="13335000" cy="1943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zh-TW" altLang="en-US" sz="10000" b="1">
              <a:latin typeface="微軟正黑體" pitchFamily="34" charset="-120"/>
              <a:ea typeface="微軟正黑體" pitchFamily="34" charset="-120"/>
            </a:rPr>
            <a:t> </a:t>
          </a:r>
          <a:r>
            <a:rPr lang="zh-TW" altLang="en-US" sz="9500" b="1">
              <a:latin typeface="微軟正黑體" pitchFamily="34" charset="-120"/>
              <a:ea typeface="微軟正黑體" pitchFamily="34" charset="-120"/>
            </a:rPr>
            <a:t>靜修國小</a:t>
          </a:r>
          <a:r>
            <a:rPr lang="en-US" altLang="zh-TW" sz="9500" b="1">
              <a:latin typeface="微軟正黑體" pitchFamily="34" charset="-120"/>
              <a:ea typeface="微軟正黑體" pitchFamily="34" charset="-120"/>
            </a:rPr>
            <a:t>5</a:t>
          </a:r>
          <a:r>
            <a:rPr lang="zh-TW" altLang="en-US" sz="9500" b="1">
              <a:latin typeface="微軟正黑體" pitchFamily="34" charset="-120"/>
              <a:ea typeface="微軟正黑體" pitchFamily="34" charset="-120"/>
            </a:rPr>
            <a:t>月菜單</a:t>
          </a:r>
        </a:p>
      </xdr:txBody>
    </xdr:sp>
    <xdr:clientData/>
  </xdr:twoCellAnchor>
  <xdr:twoCellAnchor editAs="oneCell">
    <xdr:from>
      <xdr:col>16</xdr:col>
      <xdr:colOff>666750</xdr:colOff>
      <xdr:row>0</xdr:row>
      <xdr:rowOff>409575</xdr:rowOff>
    </xdr:from>
    <xdr:to>
      <xdr:col>17</xdr:col>
      <xdr:colOff>933337</xdr:colOff>
      <xdr:row>1</xdr:row>
      <xdr:rowOff>600075</xdr:rowOff>
    </xdr:to>
    <xdr:pic>
      <xdr:nvPicPr>
        <xdr:cNvPr id="19" name="圖片 18" descr="林菁薇.jpg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861375" y="409575"/>
          <a:ext cx="2219212" cy="857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0766" name="圖片 4">
          <a:extLst>
            <a:ext uri="{FF2B5EF4-FFF2-40B4-BE49-F238E27FC236}">
              <a16:creationId xmlns:a16="http://schemas.microsoft.com/office/drawing/2014/main" xmlns="" id="{00000000-0008-0000-0700-00002E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9720500" y="69913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8</xdr:row>
      <xdr:rowOff>9525</xdr:rowOff>
    </xdr:from>
    <xdr:to>
      <xdr:col>20</xdr:col>
      <xdr:colOff>28575</xdr:colOff>
      <xdr:row>8</xdr:row>
      <xdr:rowOff>28575</xdr:rowOff>
    </xdr:to>
    <xdr:pic>
      <xdr:nvPicPr>
        <xdr:cNvPr id="30767" name="圖片 4">
          <a:extLst>
            <a:ext uri="{FF2B5EF4-FFF2-40B4-BE49-F238E27FC236}">
              <a16:creationId xmlns:a16="http://schemas.microsoft.com/office/drawing/2014/main" xmlns="" id="{00000000-0008-0000-0700-00002F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9720500" y="699135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5</xdr:row>
      <xdr:rowOff>9525</xdr:rowOff>
    </xdr:from>
    <xdr:to>
      <xdr:col>20</xdr:col>
      <xdr:colOff>28575</xdr:colOff>
      <xdr:row>5</xdr:row>
      <xdr:rowOff>28575</xdr:rowOff>
    </xdr:to>
    <xdr:pic>
      <xdr:nvPicPr>
        <xdr:cNvPr id="30768" name="圖片 4">
          <a:extLst>
            <a:ext uri="{FF2B5EF4-FFF2-40B4-BE49-F238E27FC236}">
              <a16:creationId xmlns:a16="http://schemas.microsoft.com/office/drawing/2014/main" xmlns="" id="{00000000-0008-0000-0700-000030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73798" t="80214" r="10707" b="15701"/>
        <a:stretch>
          <a:fillRect/>
        </a:stretch>
      </xdr:blipFill>
      <xdr:spPr bwMode="auto">
        <a:xfrm>
          <a:off x="49720500" y="4533900"/>
          <a:ext cx="28575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9</xdr:row>
      <xdr:rowOff>66675</xdr:rowOff>
    </xdr:from>
    <xdr:to>
      <xdr:col>21</xdr:col>
      <xdr:colOff>390525</xdr:colOff>
      <xdr:row>9</xdr:row>
      <xdr:rowOff>66675</xdr:rowOff>
    </xdr:to>
    <xdr:pic>
      <xdr:nvPicPr>
        <xdr:cNvPr id="30769" name="Picture 1180">
          <a:extLst>
            <a:ext uri="{FF2B5EF4-FFF2-40B4-BE49-F238E27FC236}">
              <a16:creationId xmlns:a16="http://schemas.microsoft.com/office/drawing/2014/main" xmlns="" id="{00000000-0008-0000-0700-000031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9720500" y="7867650"/>
          <a:ext cx="10763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30770" name="圖片 4">
          <a:extLst>
            <a:ext uri="{FF2B5EF4-FFF2-40B4-BE49-F238E27FC236}">
              <a16:creationId xmlns:a16="http://schemas.microsoft.com/office/drawing/2014/main" xmlns="" id="{00000000-0008-0000-0700-000032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6290250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2</xdr:row>
      <xdr:rowOff>9525</xdr:rowOff>
    </xdr:from>
    <xdr:to>
      <xdr:col>14</xdr:col>
      <xdr:colOff>1485900</xdr:colOff>
      <xdr:row>2</xdr:row>
      <xdr:rowOff>28575</xdr:rowOff>
    </xdr:to>
    <xdr:pic>
      <xdr:nvPicPr>
        <xdr:cNvPr id="30771" name="圖片 4">
          <a:extLst>
            <a:ext uri="{FF2B5EF4-FFF2-40B4-BE49-F238E27FC236}">
              <a16:creationId xmlns:a16="http://schemas.microsoft.com/office/drawing/2014/main" xmlns="" id="{00000000-0008-0000-0700-000033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6290250" y="1323975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419100</xdr:colOff>
      <xdr:row>0</xdr:row>
      <xdr:rowOff>466725</xdr:rowOff>
    </xdr:from>
    <xdr:to>
      <xdr:col>19</xdr:col>
      <xdr:colOff>1000125</xdr:colOff>
      <xdr:row>2</xdr:row>
      <xdr:rowOff>523875</xdr:rowOff>
    </xdr:to>
    <xdr:pic>
      <xdr:nvPicPr>
        <xdr:cNvPr id="30772" name="Picture 2050">
          <a:extLst>
            <a:ext uri="{FF2B5EF4-FFF2-40B4-BE49-F238E27FC236}">
              <a16:creationId xmlns:a16="http://schemas.microsoft.com/office/drawing/2014/main" xmlns="" id="{00000000-0008-0000-0700-000034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167550" y="466725"/>
          <a:ext cx="30670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773" name="圖片 4">
          <a:extLst>
            <a:ext uri="{FF2B5EF4-FFF2-40B4-BE49-F238E27FC236}">
              <a16:creationId xmlns:a16="http://schemas.microsoft.com/office/drawing/2014/main" xmlns="" id="{00000000-0008-0000-0700-000035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9720500" y="312420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774" name="圖片 4">
          <a:extLst>
            <a:ext uri="{FF2B5EF4-FFF2-40B4-BE49-F238E27FC236}">
              <a16:creationId xmlns:a16="http://schemas.microsoft.com/office/drawing/2014/main" xmlns="" id="{00000000-0008-0000-0700-000036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9720500" y="312420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20</xdr:col>
      <xdr:colOff>38100</xdr:colOff>
      <xdr:row>3</xdr:row>
      <xdr:rowOff>19050</xdr:rowOff>
    </xdr:to>
    <xdr:pic>
      <xdr:nvPicPr>
        <xdr:cNvPr id="30775" name="圖片 4">
          <a:extLst>
            <a:ext uri="{FF2B5EF4-FFF2-40B4-BE49-F238E27FC236}">
              <a16:creationId xmlns:a16="http://schemas.microsoft.com/office/drawing/2014/main" xmlns="" id="{00000000-0008-0000-0700-000037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73798" t="80214" r="10707" b="15701"/>
        <a:stretch>
          <a:fillRect/>
        </a:stretch>
      </xdr:blipFill>
      <xdr:spPr bwMode="auto">
        <a:xfrm>
          <a:off x="49720500" y="3124200"/>
          <a:ext cx="3810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3</xdr:row>
      <xdr:rowOff>0</xdr:rowOff>
    </xdr:from>
    <xdr:to>
      <xdr:col>21</xdr:col>
      <xdr:colOff>400050</xdr:colOff>
      <xdr:row>3</xdr:row>
      <xdr:rowOff>0</xdr:rowOff>
    </xdr:to>
    <xdr:pic>
      <xdr:nvPicPr>
        <xdr:cNvPr id="30776" name="Picture 1180">
          <a:extLst>
            <a:ext uri="{FF2B5EF4-FFF2-40B4-BE49-F238E27FC236}">
              <a16:creationId xmlns:a16="http://schemas.microsoft.com/office/drawing/2014/main" xmlns="" id="{00000000-0008-0000-0700-000038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9720500" y="3124200"/>
          <a:ext cx="10858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30777" name="圖片 4">
          <a:extLst>
            <a:ext uri="{FF2B5EF4-FFF2-40B4-BE49-F238E27FC236}">
              <a16:creationId xmlns:a16="http://schemas.microsoft.com/office/drawing/2014/main" xmlns="" id="{00000000-0008-0000-0700-000039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6290250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1485900</xdr:colOff>
      <xdr:row>1</xdr:row>
      <xdr:rowOff>9525</xdr:rowOff>
    </xdr:from>
    <xdr:to>
      <xdr:col>14</xdr:col>
      <xdr:colOff>1485900</xdr:colOff>
      <xdr:row>1</xdr:row>
      <xdr:rowOff>28575</xdr:rowOff>
    </xdr:to>
    <xdr:pic>
      <xdr:nvPicPr>
        <xdr:cNvPr id="30778" name="圖片 4">
          <a:extLst>
            <a:ext uri="{FF2B5EF4-FFF2-40B4-BE49-F238E27FC236}">
              <a16:creationId xmlns:a16="http://schemas.microsoft.com/office/drawing/2014/main" xmlns="" id="{00000000-0008-0000-0700-00003A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73798" t="80214" r="10707" b="15701"/>
        <a:stretch>
          <a:fillRect/>
        </a:stretch>
      </xdr:blipFill>
      <xdr:spPr bwMode="auto">
        <a:xfrm>
          <a:off x="36290250" y="666750"/>
          <a:ext cx="0" cy="19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1381125</xdr:colOff>
      <xdr:row>0</xdr:row>
      <xdr:rowOff>457200</xdr:rowOff>
    </xdr:from>
    <xdr:to>
      <xdr:col>17</xdr:col>
      <xdr:colOff>2238375</xdr:colOff>
      <xdr:row>2</xdr:row>
      <xdr:rowOff>647700</xdr:rowOff>
    </xdr:to>
    <xdr:pic>
      <xdr:nvPicPr>
        <xdr:cNvPr id="30779" name="圖片 1">
          <a:extLst>
            <a:ext uri="{FF2B5EF4-FFF2-40B4-BE49-F238E27FC236}">
              <a16:creationId xmlns:a16="http://schemas.microsoft.com/office/drawing/2014/main" xmlns="" id="{00000000-0008-0000-0700-00003B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157525" y="457200"/>
          <a:ext cx="33432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0</xdr:row>
      <xdr:rowOff>0</xdr:rowOff>
    </xdr:from>
    <xdr:to>
      <xdr:col>2</xdr:col>
      <xdr:colOff>2190750</xdr:colOff>
      <xdr:row>2</xdr:row>
      <xdr:rowOff>1666875</xdr:rowOff>
    </xdr:to>
    <xdr:pic>
      <xdr:nvPicPr>
        <xdr:cNvPr id="30780" name="圖片 1">
          <a:extLst>
            <a:ext uri="{FF2B5EF4-FFF2-40B4-BE49-F238E27FC236}">
              <a16:creationId xmlns:a16="http://schemas.microsoft.com/office/drawing/2014/main" xmlns="" id="{00000000-0008-0000-0700-00003C7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9998" t="18494" r="12027" b="42020"/>
        <a:stretch>
          <a:fillRect/>
        </a:stretch>
      </xdr:blipFill>
      <xdr:spPr bwMode="auto">
        <a:xfrm>
          <a:off x="571500" y="0"/>
          <a:ext cx="6591300" cy="298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3756;&#21934;&#32317;&#34920;\2021.5\&#22283;&#20013;\&#20896;&#25104;2021.05&#31168;&#20013;OK04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美"/>
      <sheetName val="109年5月菜單"/>
      <sheetName val="第一週明細"/>
      <sheetName val="第二週明細"/>
      <sheetName val="第三週明細"/>
      <sheetName val="第四周明細"/>
      <sheetName val="第五周明細 "/>
      <sheetName val="109年5月菜單 (2)"/>
      <sheetName val="工作表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W6">
            <v>95.5</v>
          </cell>
        </row>
        <row r="8">
          <cell r="W8">
            <v>23.5</v>
          </cell>
        </row>
        <row r="10">
          <cell r="W10">
            <v>30.9</v>
          </cell>
        </row>
        <row r="12">
          <cell r="W12">
            <v>717.1</v>
          </cell>
        </row>
      </sheetData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2"/>
  <sheetViews>
    <sheetView tabSelected="1" view="pageBreakPreview" zoomScale="20" zoomScaleNormal="20" zoomScaleSheetLayoutView="20" workbookViewId="0">
      <selection activeCell="M35" sqref="M35:P35"/>
    </sheetView>
  </sheetViews>
  <sheetFormatPr defaultColWidth="9" defaultRowHeight="16.5"/>
  <cols>
    <col min="1" max="1" width="25.625" style="452" customWidth="1"/>
    <col min="2" max="2" width="38.875" style="452" customWidth="1"/>
    <col min="3" max="3" width="25.625" style="452" customWidth="1"/>
    <col min="4" max="4" width="33" style="452" customWidth="1"/>
    <col min="5" max="5" width="25.625" style="452" customWidth="1"/>
    <col min="6" max="6" width="38.875" style="452" customWidth="1"/>
    <col min="7" max="7" width="25.625" style="452" customWidth="1"/>
    <col min="8" max="8" width="33.25" style="452" customWidth="1"/>
    <col min="9" max="9" width="25.625" style="452" customWidth="1"/>
    <col min="10" max="10" width="38.875" style="452" customWidth="1"/>
    <col min="11" max="11" width="25.625" style="452" customWidth="1"/>
    <col min="12" max="12" width="30.75" style="452" customWidth="1"/>
    <col min="13" max="13" width="25.625" style="452" customWidth="1"/>
    <col min="14" max="14" width="38.875" style="452" customWidth="1"/>
    <col min="15" max="15" width="25.625" style="452" customWidth="1"/>
    <col min="16" max="16" width="31.125" style="452" customWidth="1"/>
    <col min="17" max="17" width="25.625" style="452" customWidth="1"/>
    <col min="18" max="18" width="38.875" style="452" customWidth="1"/>
    <col min="19" max="19" width="25.625" style="452" customWidth="1"/>
    <col min="20" max="20" width="33" style="452" customWidth="1"/>
    <col min="21" max="16384" width="9" style="452"/>
  </cols>
  <sheetData>
    <row r="1" spans="1:28" ht="51.75" customHeight="1">
      <c r="A1" s="625"/>
      <c r="B1" s="625"/>
      <c r="C1" s="625"/>
      <c r="D1" s="625"/>
      <c r="E1" s="625"/>
      <c r="F1" s="625"/>
      <c r="G1" s="625"/>
      <c r="H1" s="625"/>
      <c r="N1" s="627"/>
      <c r="O1" s="627"/>
      <c r="P1" s="627"/>
      <c r="Q1" s="628"/>
      <c r="R1" s="628"/>
    </row>
    <row r="2" spans="1:28" ht="51.75" customHeight="1">
      <c r="A2" s="625"/>
      <c r="B2" s="625"/>
      <c r="C2" s="625"/>
      <c r="D2" s="625"/>
      <c r="E2" s="625"/>
      <c r="F2" s="625"/>
      <c r="G2" s="625"/>
      <c r="H2" s="625"/>
      <c r="N2" s="627"/>
      <c r="O2" s="627"/>
      <c r="P2" s="627"/>
      <c r="Q2" s="453"/>
      <c r="R2" s="454"/>
    </row>
    <row r="3" spans="1:28" ht="156.6" customHeight="1" thickBot="1">
      <c r="A3" s="626"/>
      <c r="B3" s="626"/>
      <c r="C3" s="626"/>
      <c r="D3" s="626"/>
      <c r="E3" s="626"/>
      <c r="F3" s="626"/>
      <c r="G3" s="626"/>
      <c r="H3" s="626"/>
      <c r="O3" s="629"/>
      <c r="P3" s="629"/>
    </row>
    <row r="4" spans="1:28" s="456" customFormat="1" ht="67.150000000000006" customHeight="1" thickBot="1">
      <c r="A4" s="599" t="s">
        <v>612</v>
      </c>
      <c r="B4" s="600"/>
      <c r="C4" s="600"/>
      <c r="D4" s="601"/>
      <c r="E4" s="599" t="s">
        <v>613</v>
      </c>
      <c r="F4" s="600"/>
      <c r="G4" s="600"/>
      <c r="H4" s="601"/>
      <c r="I4" s="630" t="s">
        <v>713</v>
      </c>
      <c r="J4" s="631"/>
      <c r="K4" s="631"/>
      <c r="L4" s="632"/>
      <c r="M4" s="599" t="s">
        <v>614</v>
      </c>
      <c r="N4" s="600"/>
      <c r="O4" s="600"/>
      <c r="P4" s="601"/>
      <c r="Q4" s="599" t="s">
        <v>615</v>
      </c>
      <c r="R4" s="600"/>
      <c r="S4" s="600"/>
      <c r="T4" s="601"/>
      <c r="U4" s="455"/>
      <c r="V4" s="455"/>
    </row>
    <row r="5" spans="1:28" s="457" customFormat="1" ht="54.6" customHeight="1">
      <c r="A5" s="595" t="s">
        <v>616</v>
      </c>
      <c r="B5" s="596"/>
      <c r="C5" s="596"/>
      <c r="D5" s="597"/>
      <c r="E5" s="592" t="s">
        <v>616</v>
      </c>
      <c r="F5" s="593"/>
      <c r="G5" s="593"/>
      <c r="H5" s="617"/>
      <c r="I5" s="618" t="s">
        <v>618</v>
      </c>
      <c r="J5" s="619"/>
      <c r="K5" s="619"/>
      <c r="L5" s="620"/>
      <c r="M5" s="621" t="s">
        <v>619</v>
      </c>
      <c r="N5" s="596"/>
      <c r="O5" s="596"/>
      <c r="P5" s="597"/>
      <c r="Q5" s="592" t="s">
        <v>617</v>
      </c>
      <c r="R5" s="593"/>
      <c r="S5" s="593"/>
      <c r="T5" s="594"/>
      <c r="U5" s="452"/>
      <c r="V5" s="452"/>
    </row>
    <row r="6" spans="1:28" s="457" customFormat="1" ht="55.9" customHeight="1">
      <c r="A6" s="590" t="s">
        <v>620</v>
      </c>
      <c r="B6" s="565"/>
      <c r="C6" s="565"/>
      <c r="D6" s="591"/>
      <c r="E6" s="586" t="s">
        <v>700</v>
      </c>
      <c r="F6" s="587"/>
      <c r="G6" s="587"/>
      <c r="H6" s="588"/>
      <c r="I6" s="622" t="s">
        <v>701</v>
      </c>
      <c r="J6" s="623"/>
      <c r="K6" s="623"/>
      <c r="L6" s="624"/>
      <c r="M6" s="590" t="s">
        <v>621</v>
      </c>
      <c r="N6" s="565"/>
      <c r="O6" s="565"/>
      <c r="P6" s="591"/>
      <c r="Q6" s="586" t="s">
        <v>622</v>
      </c>
      <c r="R6" s="587"/>
      <c r="S6" s="587"/>
      <c r="T6" s="588"/>
      <c r="U6" s="452"/>
      <c r="V6" s="452"/>
    </row>
    <row r="7" spans="1:28" s="458" customFormat="1" ht="55.9" customHeight="1">
      <c r="A7" s="604" t="s">
        <v>623</v>
      </c>
      <c r="B7" s="605"/>
      <c r="C7" s="605"/>
      <c r="D7" s="606"/>
      <c r="E7" s="603" t="s">
        <v>624</v>
      </c>
      <c r="F7" s="562"/>
      <c r="G7" s="562"/>
      <c r="H7" s="563"/>
      <c r="I7" s="607" t="s">
        <v>610</v>
      </c>
      <c r="J7" s="608"/>
      <c r="K7" s="608"/>
      <c r="L7" s="609"/>
      <c r="M7" s="604" t="s">
        <v>565</v>
      </c>
      <c r="N7" s="605"/>
      <c r="O7" s="605"/>
      <c r="P7" s="606"/>
      <c r="Q7" s="577"/>
      <c r="R7" s="578"/>
      <c r="S7" s="578"/>
      <c r="T7" s="579"/>
      <c r="U7" s="452"/>
      <c r="V7" s="452"/>
    </row>
    <row r="8" spans="1:28" s="458" customFormat="1" ht="55.9" customHeight="1">
      <c r="A8" s="586" t="s">
        <v>625</v>
      </c>
      <c r="B8" s="587"/>
      <c r="C8" s="587"/>
      <c r="D8" s="588"/>
      <c r="E8" s="613" t="s">
        <v>702</v>
      </c>
      <c r="F8" s="539"/>
      <c r="G8" s="539"/>
      <c r="H8" s="540"/>
      <c r="I8" s="614" t="s">
        <v>611</v>
      </c>
      <c r="J8" s="615"/>
      <c r="K8" s="615"/>
      <c r="L8" s="616"/>
      <c r="M8" s="586" t="s">
        <v>566</v>
      </c>
      <c r="N8" s="587"/>
      <c r="O8" s="587"/>
      <c r="P8" s="588"/>
      <c r="Q8" s="564" t="s">
        <v>626</v>
      </c>
      <c r="R8" s="565"/>
      <c r="S8" s="565"/>
      <c r="T8" s="566"/>
      <c r="U8" s="452"/>
      <c r="V8" s="452"/>
    </row>
    <row r="9" spans="1:28" s="458" customFormat="1" ht="54.95" customHeight="1">
      <c r="A9" s="577" t="s">
        <v>608</v>
      </c>
      <c r="B9" s="578"/>
      <c r="C9" s="578"/>
      <c r="D9" s="579"/>
      <c r="E9" s="574" t="s">
        <v>609</v>
      </c>
      <c r="F9" s="575"/>
      <c r="G9" s="575"/>
      <c r="H9" s="576"/>
      <c r="I9" s="607" t="s">
        <v>608</v>
      </c>
      <c r="J9" s="608"/>
      <c r="K9" s="608"/>
      <c r="L9" s="609"/>
      <c r="M9" s="577" t="s">
        <v>609</v>
      </c>
      <c r="N9" s="578"/>
      <c r="O9" s="578"/>
      <c r="P9" s="579"/>
      <c r="Q9" s="574" t="s">
        <v>608</v>
      </c>
      <c r="R9" s="575"/>
      <c r="S9" s="575"/>
      <c r="T9" s="576"/>
      <c r="U9" s="452"/>
      <c r="V9" s="452"/>
    </row>
    <row r="10" spans="1:28" s="458" customFormat="1" ht="54.95" customHeight="1" thickBot="1">
      <c r="A10" s="580" t="s">
        <v>627</v>
      </c>
      <c r="B10" s="581"/>
      <c r="C10" s="581"/>
      <c r="D10" s="582"/>
      <c r="E10" s="583" t="s">
        <v>628</v>
      </c>
      <c r="F10" s="584"/>
      <c r="G10" s="584"/>
      <c r="H10" s="585"/>
      <c r="I10" s="610" t="s">
        <v>629</v>
      </c>
      <c r="J10" s="611"/>
      <c r="K10" s="611"/>
      <c r="L10" s="612"/>
      <c r="M10" s="580" t="s">
        <v>630</v>
      </c>
      <c r="N10" s="581"/>
      <c r="O10" s="581"/>
      <c r="P10" s="582"/>
      <c r="Q10" s="580" t="s">
        <v>631</v>
      </c>
      <c r="R10" s="581"/>
      <c r="S10" s="581"/>
      <c r="T10" s="582"/>
      <c r="U10" s="452"/>
      <c r="V10" s="452"/>
    </row>
    <row r="11" spans="1:28" s="465" customFormat="1" ht="31.5" hidden="1" customHeight="1" thickBot="1">
      <c r="A11" s="459"/>
      <c r="B11" s="460"/>
      <c r="C11" s="460"/>
      <c r="D11" s="461"/>
      <c r="E11" s="462"/>
      <c r="F11" s="463"/>
      <c r="G11" s="463"/>
      <c r="H11" s="464"/>
      <c r="I11" s="462"/>
      <c r="J11" s="463"/>
      <c r="K11" s="463"/>
      <c r="L11" s="464"/>
      <c r="M11" s="462"/>
      <c r="N11" s="463"/>
      <c r="O11" s="463"/>
      <c r="P11" s="464"/>
      <c r="Q11" s="462"/>
      <c r="R11" s="463"/>
      <c r="S11" s="463"/>
      <c r="T11" s="464"/>
      <c r="U11" s="452"/>
      <c r="V11" s="452"/>
    </row>
    <row r="12" spans="1:28" s="465" customFormat="1" ht="25.5" customHeight="1">
      <c r="A12" s="466" t="s">
        <v>41</v>
      </c>
      <c r="B12" s="467">
        <v>687.1</v>
      </c>
      <c r="C12" s="467" t="s">
        <v>9</v>
      </c>
      <c r="D12" s="468">
        <v>21.5</v>
      </c>
      <c r="E12" s="466" t="s">
        <v>41</v>
      </c>
      <c r="F12" s="467">
        <v>682.6</v>
      </c>
      <c r="G12" s="467" t="s">
        <v>9</v>
      </c>
      <c r="H12" s="469">
        <v>23</v>
      </c>
      <c r="I12" s="466" t="s">
        <v>41</v>
      </c>
      <c r="J12" s="467">
        <v>700.6</v>
      </c>
      <c r="K12" s="467" t="s">
        <v>9</v>
      </c>
      <c r="L12" s="469">
        <v>23</v>
      </c>
      <c r="M12" s="466" t="s">
        <v>41</v>
      </c>
      <c r="N12" s="467">
        <v>735</v>
      </c>
      <c r="O12" s="467" t="s">
        <v>9</v>
      </c>
      <c r="P12" s="469" t="s">
        <v>234</v>
      </c>
      <c r="Q12" s="466" t="s">
        <v>41</v>
      </c>
      <c r="R12" s="467">
        <v>696.5</v>
      </c>
      <c r="S12" s="467" t="s">
        <v>9</v>
      </c>
      <c r="T12" s="469">
        <v>22.5</v>
      </c>
      <c r="U12" s="452"/>
      <c r="V12" s="452"/>
    </row>
    <row r="13" spans="1:28" s="465" customFormat="1" ht="30.75" customHeight="1" thickBot="1">
      <c r="A13" s="470" t="s">
        <v>78</v>
      </c>
      <c r="B13" s="470">
        <v>96.5</v>
      </c>
      <c r="C13" s="471" t="s">
        <v>11</v>
      </c>
      <c r="D13" s="470">
        <v>26.9</v>
      </c>
      <c r="E13" s="472" t="s">
        <v>78</v>
      </c>
      <c r="F13" s="471">
        <v>96.5</v>
      </c>
      <c r="G13" s="471" t="s">
        <v>11</v>
      </c>
      <c r="H13" s="470">
        <v>26.9</v>
      </c>
      <c r="I13" s="472" t="s">
        <v>78</v>
      </c>
      <c r="J13" s="471">
        <v>96.5</v>
      </c>
      <c r="K13" s="471" t="s">
        <v>11</v>
      </c>
      <c r="L13" s="470">
        <v>26.9</v>
      </c>
      <c r="M13" s="472" t="s">
        <v>78</v>
      </c>
      <c r="N13" s="471">
        <v>103</v>
      </c>
      <c r="O13" s="471" t="s">
        <v>11</v>
      </c>
      <c r="P13" s="470" t="s">
        <v>235</v>
      </c>
      <c r="Q13" s="472" t="s">
        <v>78</v>
      </c>
      <c r="R13" s="471">
        <v>96.5</v>
      </c>
      <c r="S13" s="471" t="s">
        <v>11</v>
      </c>
      <c r="T13" s="470">
        <v>27</v>
      </c>
      <c r="U13" s="452"/>
      <c r="V13" s="452"/>
    </row>
    <row r="14" spans="1:28" s="473" customFormat="1" ht="55.5" customHeight="1" thickBot="1">
      <c r="A14" s="599" t="s">
        <v>632</v>
      </c>
      <c r="B14" s="600"/>
      <c r="C14" s="600"/>
      <c r="D14" s="601"/>
      <c r="E14" s="599" t="s">
        <v>633</v>
      </c>
      <c r="F14" s="600"/>
      <c r="G14" s="600"/>
      <c r="H14" s="601"/>
      <c r="I14" s="599" t="s">
        <v>634</v>
      </c>
      <c r="J14" s="600"/>
      <c r="K14" s="600"/>
      <c r="L14" s="601"/>
      <c r="M14" s="599" t="s">
        <v>635</v>
      </c>
      <c r="N14" s="600"/>
      <c r="O14" s="600"/>
      <c r="P14" s="601"/>
      <c r="Q14" s="599" t="s">
        <v>636</v>
      </c>
      <c r="R14" s="600"/>
      <c r="S14" s="600"/>
      <c r="T14" s="601"/>
      <c r="U14" s="455"/>
      <c r="V14" s="455"/>
      <c r="AB14" s="473" t="s">
        <v>26</v>
      </c>
    </row>
    <row r="15" spans="1:28" s="458" customFormat="1" ht="54.95" customHeight="1">
      <c r="A15" s="592" t="s">
        <v>616</v>
      </c>
      <c r="B15" s="593"/>
      <c r="C15" s="593"/>
      <c r="D15" s="594"/>
      <c r="E15" s="595" t="s">
        <v>616</v>
      </c>
      <c r="F15" s="596"/>
      <c r="G15" s="596"/>
      <c r="H15" s="597"/>
      <c r="I15" s="592" t="s">
        <v>638</v>
      </c>
      <c r="J15" s="593"/>
      <c r="K15" s="593"/>
      <c r="L15" s="594"/>
      <c r="M15" s="595" t="s">
        <v>619</v>
      </c>
      <c r="N15" s="596"/>
      <c r="O15" s="596"/>
      <c r="P15" s="597"/>
      <c r="Q15" s="592" t="s">
        <v>637</v>
      </c>
      <c r="R15" s="593"/>
      <c r="S15" s="593"/>
      <c r="T15" s="594"/>
      <c r="U15" s="452"/>
      <c r="V15" s="452"/>
    </row>
    <row r="16" spans="1:28" s="458" customFormat="1" ht="55.9" customHeight="1">
      <c r="A16" s="586" t="s">
        <v>639</v>
      </c>
      <c r="B16" s="587"/>
      <c r="C16" s="587"/>
      <c r="D16" s="588"/>
      <c r="E16" s="564" t="s">
        <v>703</v>
      </c>
      <c r="F16" s="565"/>
      <c r="G16" s="565"/>
      <c r="H16" s="591"/>
      <c r="I16" s="586" t="s">
        <v>681</v>
      </c>
      <c r="J16" s="587"/>
      <c r="K16" s="587"/>
      <c r="L16" s="588"/>
      <c r="M16" s="564" t="s">
        <v>640</v>
      </c>
      <c r="N16" s="565"/>
      <c r="O16" s="565"/>
      <c r="P16" s="591"/>
      <c r="Q16" s="586" t="s">
        <v>641</v>
      </c>
      <c r="R16" s="587"/>
      <c r="S16" s="587"/>
      <c r="T16" s="588"/>
      <c r="U16" s="452"/>
      <c r="V16" s="452"/>
    </row>
    <row r="17" spans="1:32" s="458" customFormat="1" ht="55.9" customHeight="1">
      <c r="A17" s="603" t="s">
        <v>642</v>
      </c>
      <c r="B17" s="562"/>
      <c r="C17" s="562"/>
      <c r="D17" s="563"/>
      <c r="E17" s="604" t="s">
        <v>643</v>
      </c>
      <c r="F17" s="605"/>
      <c r="G17" s="605"/>
      <c r="H17" s="606"/>
      <c r="I17" s="526"/>
      <c r="J17" s="527"/>
      <c r="K17" s="527"/>
      <c r="L17" s="528"/>
      <c r="M17" s="567"/>
      <c r="N17" s="568"/>
      <c r="O17" s="568"/>
      <c r="P17" s="569"/>
      <c r="Q17" s="603" t="s">
        <v>644</v>
      </c>
      <c r="R17" s="562"/>
      <c r="S17" s="562"/>
      <c r="T17" s="563"/>
      <c r="U17" s="452"/>
      <c r="V17" s="452"/>
    </row>
    <row r="18" spans="1:32" s="458" customFormat="1" ht="55.9" customHeight="1">
      <c r="A18" s="574"/>
      <c r="B18" s="575"/>
      <c r="C18" s="575"/>
      <c r="D18" s="602"/>
      <c r="E18" s="586" t="s">
        <v>645</v>
      </c>
      <c r="F18" s="587"/>
      <c r="G18" s="587"/>
      <c r="H18" s="588"/>
      <c r="I18" s="564" t="s">
        <v>646</v>
      </c>
      <c r="J18" s="565"/>
      <c r="K18" s="565"/>
      <c r="L18" s="591"/>
      <c r="M18" s="586" t="s">
        <v>647</v>
      </c>
      <c r="N18" s="587"/>
      <c r="O18" s="587"/>
      <c r="P18" s="588"/>
      <c r="Q18" s="598" t="s">
        <v>648</v>
      </c>
      <c r="R18" s="575"/>
      <c r="S18" s="575"/>
      <c r="T18" s="576"/>
    </row>
    <row r="19" spans="1:32" s="458" customFormat="1" ht="54.95" customHeight="1">
      <c r="A19" s="574" t="s">
        <v>608</v>
      </c>
      <c r="B19" s="575"/>
      <c r="C19" s="575"/>
      <c r="D19" s="576"/>
      <c r="E19" s="577" t="s">
        <v>609</v>
      </c>
      <c r="F19" s="578"/>
      <c r="G19" s="578"/>
      <c r="H19" s="579"/>
      <c r="I19" s="574" t="s">
        <v>608</v>
      </c>
      <c r="J19" s="575"/>
      <c r="K19" s="575"/>
      <c r="L19" s="576"/>
      <c r="M19" s="577" t="s">
        <v>608</v>
      </c>
      <c r="N19" s="578"/>
      <c r="O19" s="578"/>
      <c r="P19" s="579"/>
      <c r="Q19" s="574" t="s">
        <v>609</v>
      </c>
      <c r="R19" s="575"/>
      <c r="S19" s="575"/>
      <c r="T19" s="576"/>
    </row>
    <row r="20" spans="1:32" s="458" customFormat="1" ht="54.95" customHeight="1" thickBot="1">
      <c r="A20" s="580" t="s">
        <v>649</v>
      </c>
      <c r="B20" s="581"/>
      <c r="C20" s="581"/>
      <c r="D20" s="582"/>
      <c r="E20" s="580" t="s">
        <v>704</v>
      </c>
      <c r="F20" s="581"/>
      <c r="G20" s="581"/>
      <c r="H20" s="582"/>
      <c r="I20" s="580" t="s">
        <v>650</v>
      </c>
      <c r="J20" s="581"/>
      <c r="K20" s="581"/>
      <c r="L20" s="582"/>
      <c r="M20" s="580" t="s">
        <v>651</v>
      </c>
      <c r="N20" s="581"/>
      <c r="O20" s="581"/>
      <c r="P20" s="582"/>
      <c r="Q20" s="580" t="s">
        <v>652</v>
      </c>
      <c r="R20" s="581"/>
      <c r="S20" s="581"/>
      <c r="T20" s="582"/>
    </row>
    <row r="21" spans="1:32" s="465" customFormat="1" ht="1.5" customHeight="1">
      <c r="A21" s="462"/>
      <c r="B21" s="463"/>
      <c r="C21" s="463"/>
      <c r="D21" s="464"/>
      <c r="E21" s="462"/>
      <c r="F21" s="463"/>
      <c r="G21" s="463"/>
      <c r="H21" s="464"/>
      <c r="I21" s="462"/>
      <c r="J21" s="463"/>
      <c r="K21" s="463"/>
      <c r="L21" s="464"/>
      <c r="M21" s="462"/>
      <c r="N21" s="463"/>
      <c r="O21" s="463"/>
      <c r="P21" s="464"/>
      <c r="Q21" s="462"/>
      <c r="R21" s="463"/>
      <c r="S21" s="463"/>
      <c r="T21" s="464"/>
      <c r="U21" s="458"/>
      <c r="V21" s="458"/>
      <c r="W21" s="458"/>
      <c r="X21" s="458"/>
      <c r="Y21" s="458"/>
    </row>
    <row r="22" spans="1:32" s="465" customFormat="1" ht="29.25" customHeight="1" thickBot="1">
      <c r="A22" s="466" t="s">
        <v>41</v>
      </c>
      <c r="B22" s="467">
        <v>686.8</v>
      </c>
      <c r="C22" s="467" t="s">
        <v>9</v>
      </c>
      <c r="D22" s="469">
        <v>22</v>
      </c>
      <c r="E22" s="466" t="s">
        <v>41</v>
      </c>
      <c r="F22" s="467">
        <v>686.8</v>
      </c>
      <c r="G22" s="467" t="s">
        <v>9</v>
      </c>
      <c r="H22" s="469">
        <v>23</v>
      </c>
      <c r="I22" s="466" t="s">
        <v>41</v>
      </c>
      <c r="J22" s="467">
        <v>709.3</v>
      </c>
      <c r="K22" s="467" t="s">
        <v>9</v>
      </c>
      <c r="L22" s="469">
        <v>24.5</v>
      </c>
      <c r="M22" s="474" t="s">
        <v>41</v>
      </c>
      <c r="N22" s="475">
        <v>691.6</v>
      </c>
      <c r="O22" s="467" t="s">
        <v>262</v>
      </c>
      <c r="P22" s="467">
        <v>22</v>
      </c>
      <c r="Q22" s="474" t="s">
        <v>41</v>
      </c>
      <c r="R22" s="475">
        <v>686.8</v>
      </c>
      <c r="S22" s="475" t="s">
        <v>9</v>
      </c>
      <c r="T22" s="476">
        <v>22</v>
      </c>
      <c r="U22" s="452"/>
      <c r="V22" s="452"/>
    </row>
    <row r="23" spans="1:32" s="465" customFormat="1" ht="28.5" customHeight="1" thickBot="1">
      <c r="A23" s="467" t="s">
        <v>78</v>
      </c>
      <c r="B23" s="467">
        <v>95.5</v>
      </c>
      <c r="C23" s="471" t="s">
        <v>11</v>
      </c>
      <c r="D23" s="470">
        <v>26.7</v>
      </c>
      <c r="E23" s="467" t="s">
        <v>78</v>
      </c>
      <c r="F23" s="467">
        <v>95.5</v>
      </c>
      <c r="G23" s="475" t="s">
        <v>11</v>
      </c>
      <c r="H23" s="476">
        <v>26.7</v>
      </c>
      <c r="I23" s="474" t="s">
        <v>7</v>
      </c>
      <c r="J23" s="475">
        <v>95.5</v>
      </c>
      <c r="K23" s="475" t="s">
        <v>11</v>
      </c>
      <c r="L23" s="476">
        <v>26.7</v>
      </c>
      <c r="M23" s="477" t="s">
        <v>7</v>
      </c>
      <c r="N23" s="478">
        <v>96.5</v>
      </c>
      <c r="O23" s="478" t="s">
        <v>11</v>
      </c>
      <c r="P23" s="479">
        <v>26.9</v>
      </c>
      <c r="Q23" s="477" t="s">
        <v>7</v>
      </c>
      <c r="R23" s="478">
        <v>95.5</v>
      </c>
      <c r="S23" s="478" t="s">
        <v>11</v>
      </c>
      <c r="T23" s="479">
        <v>26.7</v>
      </c>
      <c r="U23" s="452"/>
      <c r="V23" s="452"/>
    </row>
    <row r="24" spans="1:32" s="473" customFormat="1" ht="50.25" customHeight="1" thickBot="1">
      <c r="A24" s="599" t="s">
        <v>653</v>
      </c>
      <c r="B24" s="600"/>
      <c r="C24" s="600"/>
      <c r="D24" s="601"/>
      <c r="E24" s="599" t="s">
        <v>654</v>
      </c>
      <c r="F24" s="600"/>
      <c r="G24" s="600"/>
      <c r="H24" s="601"/>
      <c r="I24" s="599" t="s">
        <v>655</v>
      </c>
      <c r="J24" s="600"/>
      <c r="K24" s="600"/>
      <c r="L24" s="601"/>
      <c r="M24" s="599" t="s">
        <v>656</v>
      </c>
      <c r="N24" s="600"/>
      <c r="O24" s="600"/>
      <c r="P24" s="601"/>
      <c r="Q24" s="599" t="s">
        <v>657</v>
      </c>
      <c r="R24" s="600"/>
      <c r="S24" s="600"/>
      <c r="T24" s="601"/>
      <c r="U24" s="455"/>
      <c r="V24" s="455"/>
    </row>
    <row r="25" spans="1:32" s="458" customFormat="1" ht="54.95" customHeight="1">
      <c r="A25" s="592" t="s">
        <v>616</v>
      </c>
      <c r="B25" s="593"/>
      <c r="C25" s="593"/>
      <c r="D25" s="594"/>
      <c r="E25" s="592" t="s">
        <v>616</v>
      </c>
      <c r="F25" s="593"/>
      <c r="G25" s="593"/>
      <c r="H25" s="594"/>
      <c r="I25" s="595" t="s">
        <v>659</v>
      </c>
      <c r="J25" s="596"/>
      <c r="K25" s="596"/>
      <c r="L25" s="597"/>
      <c r="M25" s="595" t="s">
        <v>619</v>
      </c>
      <c r="N25" s="596"/>
      <c r="O25" s="596"/>
      <c r="P25" s="597"/>
      <c r="Q25" s="592" t="s">
        <v>658</v>
      </c>
      <c r="R25" s="593"/>
      <c r="S25" s="593"/>
      <c r="T25" s="594"/>
      <c r="U25" s="452"/>
      <c r="V25" s="452"/>
    </row>
    <row r="26" spans="1:32" s="458" customFormat="1" ht="55.9" customHeight="1">
      <c r="A26" s="586" t="s">
        <v>660</v>
      </c>
      <c r="B26" s="587"/>
      <c r="C26" s="587"/>
      <c r="D26" s="588"/>
      <c r="E26" s="586" t="s">
        <v>705</v>
      </c>
      <c r="F26" s="587"/>
      <c r="G26" s="587"/>
      <c r="H26" s="588"/>
      <c r="I26" s="598"/>
      <c r="J26" s="575"/>
      <c r="K26" s="575"/>
      <c r="L26" s="576"/>
      <c r="M26" s="541" t="s">
        <v>661</v>
      </c>
      <c r="N26" s="542"/>
      <c r="O26" s="542"/>
      <c r="P26" s="543"/>
      <c r="Q26" s="586" t="s">
        <v>662</v>
      </c>
      <c r="R26" s="587"/>
      <c r="S26" s="587"/>
      <c r="T26" s="588"/>
      <c r="U26" s="452"/>
      <c r="V26" s="452"/>
    </row>
    <row r="27" spans="1:32" s="458" customFormat="1" ht="55.9" customHeight="1">
      <c r="A27" s="577"/>
      <c r="B27" s="578"/>
      <c r="C27" s="578"/>
      <c r="D27" s="579"/>
      <c r="E27" s="577"/>
      <c r="F27" s="578"/>
      <c r="G27" s="578"/>
      <c r="H27" s="579"/>
      <c r="I27" s="541" t="s">
        <v>663</v>
      </c>
      <c r="J27" s="542"/>
      <c r="K27" s="542"/>
      <c r="L27" s="543"/>
      <c r="M27" s="586" t="s">
        <v>576</v>
      </c>
      <c r="N27" s="587"/>
      <c r="O27" s="587"/>
      <c r="P27" s="588"/>
      <c r="Q27" s="589"/>
      <c r="R27" s="578"/>
      <c r="S27" s="578"/>
      <c r="T27" s="579"/>
      <c r="U27" s="452"/>
      <c r="V27" s="452"/>
      <c r="AA27" s="480"/>
      <c r="AB27" s="480"/>
      <c r="AC27" s="480"/>
      <c r="AD27" s="480"/>
      <c r="AE27" s="480"/>
      <c r="AF27" s="480"/>
    </row>
    <row r="28" spans="1:32" s="458" customFormat="1" ht="55.9" customHeight="1">
      <c r="A28" s="590" t="s">
        <v>664</v>
      </c>
      <c r="B28" s="565"/>
      <c r="C28" s="565"/>
      <c r="D28" s="566"/>
      <c r="E28" s="590" t="s">
        <v>665</v>
      </c>
      <c r="F28" s="565"/>
      <c r="G28" s="565"/>
      <c r="H28" s="591"/>
      <c r="I28" s="586" t="s">
        <v>600</v>
      </c>
      <c r="J28" s="587"/>
      <c r="K28" s="587"/>
      <c r="L28" s="588"/>
      <c r="M28" s="589" t="s">
        <v>666</v>
      </c>
      <c r="N28" s="578"/>
      <c r="O28" s="578"/>
      <c r="P28" s="579"/>
      <c r="Q28" s="590" t="s">
        <v>667</v>
      </c>
      <c r="R28" s="565"/>
      <c r="S28" s="565"/>
      <c r="T28" s="566"/>
      <c r="U28" s="452"/>
      <c r="V28" s="452"/>
    </row>
    <row r="29" spans="1:32" s="458" customFormat="1" ht="54.95" customHeight="1">
      <c r="A29" s="574" t="s">
        <v>608</v>
      </c>
      <c r="B29" s="575"/>
      <c r="C29" s="575"/>
      <c r="D29" s="576"/>
      <c r="E29" s="574" t="s">
        <v>609</v>
      </c>
      <c r="F29" s="575"/>
      <c r="G29" s="575"/>
      <c r="H29" s="576"/>
      <c r="I29" s="577" t="s">
        <v>608</v>
      </c>
      <c r="J29" s="578"/>
      <c r="K29" s="578"/>
      <c r="L29" s="579"/>
      <c r="M29" s="574" t="s">
        <v>609</v>
      </c>
      <c r="N29" s="575"/>
      <c r="O29" s="575"/>
      <c r="P29" s="576"/>
      <c r="Q29" s="574" t="s">
        <v>608</v>
      </c>
      <c r="R29" s="575"/>
      <c r="S29" s="575"/>
      <c r="T29" s="576"/>
      <c r="U29" s="452"/>
      <c r="V29" s="452"/>
    </row>
    <row r="30" spans="1:32" s="458" customFormat="1" ht="54.95" customHeight="1" thickBot="1">
      <c r="A30" s="580" t="s">
        <v>668</v>
      </c>
      <c r="B30" s="581"/>
      <c r="C30" s="581"/>
      <c r="D30" s="582"/>
      <c r="E30" s="583" t="s">
        <v>669</v>
      </c>
      <c r="F30" s="584"/>
      <c r="G30" s="584"/>
      <c r="H30" s="585"/>
      <c r="I30" s="580" t="s">
        <v>670</v>
      </c>
      <c r="J30" s="581"/>
      <c r="K30" s="581"/>
      <c r="L30" s="582"/>
      <c r="M30" s="580" t="s">
        <v>671</v>
      </c>
      <c r="N30" s="581"/>
      <c r="O30" s="581"/>
      <c r="P30" s="582"/>
      <c r="Q30" s="580" t="s">
        <v>672</v>
      </c>
      <c r="R30" s="581"/>
      <c r="S30" s="581"/>
      <c r="T30" s="582"/>
      <c r="U30" s="452"/>
      <c r="V30" s="452"/>
    </row>
    <row r="31" spans="1:32" s="465" customFormat="1" ht="2.25" customHeight="1" thickBot="1">
      <c r="A31" s="462"/>
      <c r="B31" s="463"/>
      <c r="C31" s="463"/>
      <c r="D31" s="464"/>
      <c r="E31" s="462"/>
      <c r="F31" s="463"/>
      <c r="G31" s="463"/>
      <c r="H31" s="464"/>
      <c r="I31" s="462"/>
      <c r="J31" s="463"/>
      <c r="K31" s="463"/>
      <c r="L31" s="464"/>
      <c r="M31" s="462"/>
      <c r="N31" s="463"/>
      <c r="O31" s="463"/>
      <c r="P31" s="464"/>
      <c r="Q31" s="459"/>
      <c r="R31" s="460"/>
      <c r="S31" s="460"/>
      <c r="T31" s="461"/>
      <c r="U31" s="452"/>
      <c r="V31" s="452"/>
    </row>
    <row r="32" spans="1:32" s="465" customFormat="1" ht="25.5" customHeight="1">
      <c r="A32" s="466" t="s">
        <v>41</v>
      </c>
      <c r="B32" s="467">
        <v>691.6</v>
      </c>
      <c r="C32" s="467" t="s">
        <v>9</v>
      </c>
      <c r="D32" s="469">
        <v>22</v>
      </c>
      <c r="E32" s="466" t="s">
        <v>41</v>
      </c>
      <c r="F32" s="481">
        <v>682.3</v>
      </c>
      <c r="G32" s="467" t="s">
        <v>9</v>
      </c>
      <c r="H32" s="482">
        <v>23</v>
      </c>
      <c r="I32" s="466" t="s">
        <v>41</v>
      </c>
      <c r="J32" s="481">
        <v>700.3</v>
      </c>
      <c r="K32" s="467" t="s">
        <v>9</v>
      </c>
      <c r="L32" s="482">
        <v>23.5</v>
      </c>
      <c r="M32" s="466" t="s">
        <v>41</v>
      </c>
      <c r="N32" s="481">
        <v>686.8</v>
      </c>
      <c r="O32" s="467" t="s">
        <v>9</v>
      </c>
      <c r="P32" s="482">
        <v>22</v>
      </c>
      <c r="Q32" s="483" t="s">
        <v>41</v>
      </c>
      <c r="R32" s="484">
        <v>694.1</v>
      </c>
      <c r="S32" s="485" t="s">
        <v>9</v>
      </c>
      <c r="T32" s="486">
        <v>22.5</v>
      </c>
      <c r="U32" s="452"/>
      <c r="V32" s="452"/>
    </row>
    <row r="33" spans="1:22" s="465" customFormat="1" ht="28.5" customHeight="1" thickBot="1">
      <c r="A33" s="471" t="s">
        <v>7</v>
      </c>
      <c r="B33" s="470">
        <v>96.5</v>
      </c>
      <c r="C33" s="471" t="s">
        <v>11</v>
      </c>
      <c r="D33" s="470">
        <v>26.9</v>
      </c>
      <c r="E33" s="471" t="s">
        <v>78</v>
      </c>
      <c r="F33" s="470">
        <v>95.5</v>
      </c>
      <c r="G33" s="471" t="s">
        <v>11</v>
      </c>
      <c r="H33" s="487">
        <v>26.7</v>
      </c>
      <c r="I33" s="471" t="s">
        <v>78</v>
      </c>
      <c r="J33" s="470">
        <v>95.5</v>
      </c>
      <c r="K33" s="471" t="s">
        <v>11</v>
      </c>
      <c r="L33" s="487">
        <v>26.7</v>
      </c>
      <c r="M33" s="472" t="s">
        <v>78</v>
      </c>
      <c r="N33" s="488">
        <v>95.5</v>
      </c>
      <c r="O33" s="471" t="s">
        <v>11</v>
      </c>
      <c r="P33" s="487">
        <v>26.7</v>
      </c>
      <c r="Q33" s="489" t="s">
        <v>78</v>
      </c>
      <c r="R33" s="490">
        <v>95.5</v>
      </c>
      <c r="S33" s="490" t="s">
        <v>11</v>
      </c>
      <c r="T33" s="491">
        <v>27.4</v>
      </c>
      <c r="U33" s="452"/>
      <c r="V33" s="452"/>
    </row>
    <row r="34" spans="1:22" s="473" customFormat="1" ht="53.25" customHeight="1" thickBot="1">
      <c r="A34" s="529" t="s">
        <v>673</v>
      </c>
      <c r="B34" s="530"/>
      <c r="C34" s="530"/>
      <c r="D34" s="531"/>
      <c r="E34" s="529" t="s">
        <v>674</v>
      </c>
      <c r="F34" s="530"/>
      <c r="G34" s="530"/>
      <c r="H34" s="531"/>
      <c r="I34" s="529" t="s">
        <v>675</v>
      </c>
      <c r="J34" s="530"/>
      <c r="K34" s="530"/>
      <c r="L34" s="531"/>
      <c r="M34" s="529" t="s">
        <v>676</v>
      </c>
      <c r="N34" s="530"/>
      <c r="O34" s="530"/>
      <c r="P34" s="531"/>
      <c r="Q34" s="529" t="s">
        <v>677</v>
      </c>
      <c r="R34" s="530"/>
      <c r="S34" s="530"/>
      <c r="T34" s="531"/>
      <c r="U34" s="455"/>
      <c r="V34" s="455"/>
    </row>
    <row r="35" spans="1:22" s="458" customFormat="1" ht="54.95" customHeight="1">
      <c r="A35" s="532" t="s">
        <v>616</v>
      </c>
      <c r="B35" s="533"/>
      <c r="C35" s="533"/>
      <c r="D35" s="534"/>
      <c r="E35" s="532" t="s">
        <v>616</v>
      </c>
      <c r="F35" s="533"/>
      <c r="G35" s="533"/>
      <c r="H35" s="534"/>
      <c r="I35" s="571" t="s">
        <v>679</v>
      </c>
      <c r="J35" s="572"/>
      <c r="K35" s="572"/>
      <c r="L35" s="573"/>
      <c r="M35" s="532" t="s">
        <v>619</v>
      </c>
      <c r="N35" s="533"/>
      <c r="O35" s="533"/>
      <c r="P35" s="534"/>
      <c r="Q35" s="532" t="s">
        <v>678</v>
      </c>
      <c r="R35" s="533"/>
      <c r="S35" s="533"/>
      <c r="T35" s="534"/>
      <c r="U35" s="452"/>
      <c r="V35" s="452"/>
    </row>
    <row r="36" spans="1:22" s="458" customFormat="1" ht="55.9" customHeight="1">
      <c r="A36" s="538"/>
      <c r="B36" s="539"/>
      <c r="C36" s="539"/>
      <c r="D36" s="540"/>
      <c r="E36" s="541" t="s">
        <v>706</v>
      </c>
      <c r="F36" s="542"/>
      <c r="G36" s="542"/>
      <c r="H36" s="543"/>
      <c r="I36" s="556" t="s">
        <v>707</v>
      </c>
      <c r="J36" s="557"/>
      <c r="K36" s="557"/>
      <c r="L36" s="558"/>
      <c r="M36" s="564" t="s">
        <v>680</v>
      </c>
      <c r="N36" s="565"/>
      <c r="O36" s="565"/>
      <c r="P36" s="566"/>
      <c r="Q36" s="567" t="s">
        <v>681</v>
      </c>
      <c r="R36" s="568"/>
      <c r="S36" s="568"/>
      <c r="T36" s="569"/>
      <c r="U36" s="452"/>
      <c r="V36" s="452"/>
    </row>
    <row r="37" spans="1:22" s="458" customFormat="1" ht="55.9" customHeight="1">
      <c r="A37" s="541" t="s">
        <v>682</v>
      </c>
      <c r="B37" s="542"/>
      <c r="C37" s="542"/>
      <c r="D37" s="543"/>
      <c r="E37" s="556" t="s">
        <v>683</v>
      </c>
      <c r="F37" s="557"/>
      <c r="G37" s="557"/>
      <c r="H37" s="558"/>
      <c r="I37" s="561" t="s">
        <v>708</v>
      </c>
      <c r="J37" s="562"/>
      <c r="K37" s="562"/>
      <c r="L37" s="563"/>
      <c r="M37" s="567"/>
      <c r="N37" s="568"/>
      <c r="O37" s="568"/>
      <c r="P37" s="570"/>
      <c r="Q37" s="556" t="s">
        <v>684</v>
      </c>
      <c r="R37" s="557"/>
      <c r="S37" s="557"/>
      <c r="T37" s="558"/>
      <c r="U37" s="452"/>
      <c r="V37" s="452"/>
    </row>
    <row r="38" spans="1:22" s="458" customFormat="1" ht="55.9" customHeight="1">
      <c r="A38" s="556" t="s">
        <v>685</v>
      </c>
      <c r="B38" s="557"/>
      <c r="C38" s="557"/>
      <c r="D38" s="558"/>
      <c r="E38" s="559"/>
      <c r="F38" s="545"/>
      <c r="G38" s="545"/>
      <c r="H38" s="546"/>
      <c r="I38" s="538"/>
      <c r="J38" s="539"/>
      <c r="K38" s="539"/>
      <c r="L38" s="560"/>
      <c r="M38" s="556" t="s">
        <v>686</v>
      </c>
      <c r="N38" s="557"/>
      <c r="O38" s="557"/>
      <c r="P38" s="558"/>
      <c r="Q38" s="561" t="s">
        <v>709</v>
      </c>
      <c r="R38" s="562"/>
      <c r="S38" s="562"/>
      <c r="T38" s="563"/>
      <c r="U38" s="452"/>
      <c r="V38" s="452"/>
    </row>
    <row r="39" spans="1:22" s="458" customFormat="1" ht="54.95" customHeight="1">
      <c r="A39" s="544" t="s">
        <v>608</v>
      </c>
      <c r="B39" s="545"/>
      <c r="C39" s="545"/>
      <c r="D39" s="546"/>
      <c r="E39" s="538" t="s">
        <v>609</v>
      </c>
      <c r="F39" s="539"/>
      <c r="G39" s="539"/>
      <c r="H39" s="540"/>
      <c r="I39" s="538" t="s">
        <v>609</v>
      </c>
      <c r="J39" s="539"/>
      <c r="K39" s="539"/>
      <c r="L39" s="540"/>
      <c r="M39" s="544" t="s">
        <v>608</v>
      </c>
      <c r="N39" s="545"/>
      <c r="O39" s="545"/>
      <c r="P39" s="546"/>
      <c r="Q39" s="538" t="s">
        <v>608</v>
      </c>
      <c r="R39" s="539"/>
      <c r="S39" s="539"/>
      <c r="T39" s="540"/>
      <c r="U39" s="452"/>
      <c r="V39" s="452"/>
    </row>
    <row r="40" spans="1:22" s="458" customFormat="1" ht="54.95" customHeight="1" thickBot="1">
      <c r="A40" s="519" t="s">
        <v>687</v>
      </c>
      <c r="B40" s="520"/>
      <c r="C40" s="520"/>
      <c r="D40" s="521"/>
      <c r="E40" s="519" t="s">
        <v>710</v>
      </c>
      <c r="F40" s="520"/>
      <c r="G40" s="520"/>
      <c r="H40" s="521"/>
      <c r="I40" s="519" t="s">
        <v>688</v>
      </c>
      <c r="J40" s="520"/>
      <c r="K40" s="520"/>
      <c r="L40" s="521"/>
      <c r="M40" s="519" t="s">
        <v>689</v>
      </c>
      <c r="N40" s="520"/>
      <c r="O40" s="520"/>
      <c r="P40" s="521"/>
      <c r="Q40" s="519" t="s">
        <v>690</v>
      </c>
      <c r="R40" s="520"/>
      <c r="S40" s="520"/>
      <c r="T40" s="521"/>
      <c r="U40" s="452"/>
      <c r="V40" s="452"/>
    </row>
    <row r="41" spans="1:22" s="465" customFormat="1" ht="1.5" customHeight="1" thickBot="1">
      <c r="A41" s="547"/>
      <c r="B41" s="548"/>
      <c r="C41" s="548"/>
      <c r="D41" s="549"/>
      <c r="E41" s="550"/>
      <c r="F41" s="551"/>
      <c r="G41" s="551"/>
      <c r="H41" s="552"/>
      <c r="I41" s="553"/>
      <c r="J41" s="554"/>
      <c r="K41" s="554"/>
      <c r="L41" s="555"/>
      <c r="M41" s="553"/>
      <c r="N41" s="554"/>
      <c r="O41" s="554"/>
      <c r="P41" s="555"/>
      <c r="Q41" s="553"/>
      <c r="R41" s="554"/>
      <c r="S41" s="554"/>
      <c r="T41" s="555"/>
      <c r="U41" s="452"/>
      <c r="V41" s="452"/>
    </row>
    <row r="42" spans="1:22" s="465" customFormat="1" ht="24" customHeight="1">
      <c r="A42" s="492" t="s">
        <v>41</v>
      </c>
      <c r="B42" s="493">
        <v>723.8</v>
      </c>
      <c r="C42" s="493" t="s">
        <v>9</v>
      </c>
      <c r="D42" s="494">
        <v>25</v>
      </c>
      <c r="E42" s="495" t="s">
        <v>41</v>
      </c>
      <c r="F42" s="496">
        <v>737.9</v>
      </c>
      <c r="G42" s="496" t="s">
        <v>9</v>
      </c>
      <c r="H42" s="497">
        <v>23</v>
      </c>
      <c r="I42" s="495" t="s">
        <v>41</v>
      </c>
      <c r="J42" s="498">
        <v>737.9</v>
      </c>
      <c r="K42" s="496" t="s">
        <v>9</v>
      </c>
      <c r="L42" s="499">
        <v>25.5</v>
      </c>
      <c r="M42" s="495" t="s">
        <v>41</v>
      </c>
      <c r="N42" s="498">
        <v>731.7</v>
      </c>
      <c r="O42" s="496" t="s">
        <v>9</v>
      </c>
      <c r="P42" s="499">
        <v>24.5</v>
      </c>
      <c r="Q42" s="495" t="s">
        <v>41</v>
      </c>
      <c r="R42" s="498">
        <v>724.4</v>
      </c>
      <c r="S42" s="496" t="s">
        <v>9</v>
      </c>
      <c r="T42" s="499">
        <v>24</v>
      </c>
      <c r="U42" s="452"/>
      <c r="V42" s="452"/>
    </row>
    <row r="43" spans="1:22" s="465" customFormat="1" ht="24.75" customHeight="1" thickBot="1">
      <c r="A43" s="500" t="s">
        <v>7</v>
      </c>
      <c r="B43" s="501">
        <v>94</v>
      </c>
      <c r="C43" s="501" t="s">
        <v>11</v>
      </c>
      <c r="D43" s="502">
        <v>30.7</v>
      </c>
      <c r="E43" s="500" t="s">
        <v>78</v>
      </c>
      <c r="F43" s="501">
        <v>95.5</v>
      </c>
      <c r="G43" s="501" t="s">
        <v>76</v>
      </c>
      <c r="H43" s="502">
        <v>31.6</v>
      </c>
      <c r="I43" s="500" t="s">
        <v>78</v>
      </c>
      <c r="J43" s="501">
        <v>95.5</v>
      </c>
      <c r="K43" s="501" t="s">
        <v>11</v>
      </c>
      <c r="L43" s="502">
        <v>31.6</v>
      </c>
      <c r="M43" s="500" t="s">
        <v>78</v>
      </c>
      <c r="N43" s="501">
        <v>95.5</v>
      </c>
      <c r="O43" s="501" t="s">
        <v>11</v>
      </c>
      <c r="P43" s="502">
        <v>32.300000000000004</v>
      </c>
      <c r="Q43" s="500" t="s">
        <v>78</v>
      </c>
      <c r="R43" s="501">
        <v>95.5</v>
      </c>
      <c r="S43" s="501" t="s">
        <v>11</v>
      </c>
      <c r="T43" s="502">
        <v>31.6</v>
      </c>
      <c r="U43" s="452"/>
      <c r="V43" s="452"/>
    </row>
    <row r="44" spans="1:22" s="480" customFormat="1" ht="53.25" customHeight="1" thickBot="1">
      <c r="A44" s="529" t="s">
        <v>460</v>
      </c>
      <c r="B44" s="530"/>
      <c r="C44" s="530"/>
      <c r="D44" s="531"/>
      <c r="E44" s="503"/>
      <c r="F44" s="503"/>
      <c r="G44" s="503"/>
      <c r="H44" s="503"/>
      <c r="I44" s="503"/>
      <c r="J44" s="503"/>
      <c r="K44" s="503"/>
      <c r="L44" s="503"/>
      <c r="M44" s="503"/>
      <c r="N44" s="503"/>
      <c r="O44" s="503"/>
      <c r="P44" s="503"/>
      <c r="Q44" s="503"/>
      <c r="R44" s="503"/>
      <c r="S44" s="503"/>
      <c r="T44" s="504"/>
      <c r="U44" s="452"/>
      <c r="V44" s="452"/>
    </row>
    <row r="45" spans="1:22" s="458" customFormat="1" ht="70.150000000000006" customHeight="1">
      <c r="A45" s="532" t="s">
        <v>616</v>
      </c>
      <c r="B45" s="533"/>
      <c r="C45" s="533"/>
      <c r="D45" s="534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6"/>
      <c r="U45" s="452"/>
      <c r="V45" s="452"/>
    </row>
    <row r="46" spans="1:22" s="458" customFormat="1" ht="70.150000000000006" customHeight="1">
      <c r="A46" s="535" t="s">
        <v>691</v>
      </c>
      <c r="B46" s="536"/>
      <c r="C46" s="536"/>
      <c r="D46" s="537"/>
      <c r="E46" s="505"/>
      <c r="F46" s="505"/>
      <c r="G46" s="505"/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6"/>
      <c r="U46" s="452"/>
      <c r="V46" s="452"/>
    </row>
    <row r="47" spans="1:22" s="458" customFormat="1" ht="70.150000000000006" customHeight="1">
      <c r="A47" s="538" t="s">
        <v>692</v>
      </c>
      <c r="B47" s="539"/>
      <c r="C47" s="539"/>
      <c r="D47" s="540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6"/>
      <c r="U47" s="452"/>
      <c r="V47" s="452"/>
    </row>
    <row r="48" spans="1:22" s="458" customFormat="1" ht="70.150000000000006" customHeight="1">
      <c r="A48" s="541" t="s">
        <v>693</v>
      </c>
      <c r="B48" s="542"/>
      <c r="C48" s="542"/>
      <c r="D48" s="543"/>
      <c r="E48" s="505"/>
      <c r="F48" s="505"/>
      <c r="G48" s="505"/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6"/>
      <c r="U48" s="452"/>
      <c r="V48" s="452"/>
    </row>
    <row r="49" spans="1:22" s="458" customFormat="1" ht="70.150000000000006" customHeight="1">
      <c r="A49" s="544" t="s">
        <v>608</v>
      </c>
      <c r="B49" s="545"/>
      <c r="C49" s="545"/>
      <c r="D49" s="546"/>
      <c r="E49" s="505"/>
      <c r="F49" s="505"/>
      <c r="G49" s="505"/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6"/>
      <c r="U49" s="452"/>
      <c r="V49" s="452"/>
    </row>
    <row r="50" spans="1:22" ht="69.599999999999994" customHeight="1" thickBot="1">
      <c r="A50" s="519" t="s">
        <v>694</v>
      </c>
      <c r="B50" s="520"/>
      <c r="C50" s="520"/>
      <c r="D50" s="521"/>
    </row>
    <row r="51" spans="1:22" ht="45.75" hidden="1" customHeight="1">
      <c r="A51" s="522"/>
      <c r="B51" s="523"/>
      <c r="C51" s="523"/>
      <c r="D51" s="524"/>
    </row>
    <row r="52" spans="1:22" ht="30" customHeight="1">
      <c r="A52" s="507" t="s">
        <v>41</v>
      </c>
      <c r="B52" s="508">
        <f>'[1]第五周明細 '!W12</f>
        <v>717.1</v>
      </c>
      <c r="C52" s="508" t="s">
        <v>9</v>
      </c>
      <c r="D52" s="509">
        <f>'[1]第五周明細 '!W8</f>
        <v>23.5</v>
      </c>
    </row>
    <row r="53" spans="1:22" ht="36" customHeight="1" thickBot="1">
      <c r="A53" s="510" t="s">
        <v>7</v>
      </c>
      <c r="B53" s="511">
        <f>'[1]第五周明細 '!W6</f>
        <v>95.5</v>
      </c>
      <c r="C53" s="510" t="s">
        <v>11</v>
      </c>
      <c r="D53" s="511">
        <f>'[1]第五周明細 '!W10</f>
        <v>30.9</v>
      </c>
    </row>
    <row r="56" spans="1:22">
      <c r="I56" s="512"/>
      <c r="J56" s="512"/>
    </row>
    <row r="57" spans="1:22" ht="16.149999999999999" customHeight="1">
      <c r="C57" s="525"/>
      <c r="D57" s="525"/>
      <c r="E57" s="525"/>
      <c r="F57" s="525"/>
      <c r="G57" s="525"/>
      <c r="H57" s="525"/>
      <c r="I57" s="525"/>
      <c r="J57" s="525"/>
      <c r="K57" s="525"/>
      <c r="L57" s="525"/>
      <c r="M57" s="525"/>
    </row>
    <row r="58" spans="1:22" ht="16.149999999999999" customHeight="1"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</row>
    <row r="59" spans="1:22" ht="16.149999999999999" customHeight="1">
      <c r="C59" s="525"/>
      <c r="D59" s="525"/>
      <c r="E59" s="525"/>
      <c r="F59" s="525"/>
      <c r="G59" s="525"/>
      <c r="H59" s="525"/>
      <c r="I59" s="525"/>
      <c r="J59" s="525"/>
      <c r="K59" s="525"/>
      <c r="L59" s="525"/>
      <c r="M59" s="525"/>
    </row>
    <row r="60" spans="1:22" ht="16.149999999999999" customHeight="1">
      <c r="C60" s="525"/>
      <c r="D60" s="525"/>
      <c r="E60" s="525"/>
      <c r="F60" s="525"/>
      <c r="G60" s="525"/>
      <c r="H60" s="525"/>
      <c r="I60" s="525"/>
      <c r="J60" s="525"/>
      <c r="K60" s="525"/>
      <c r="L60" s="525"/>
      <c r="M60" s="525"/>
    </row>
    <row r="61" spans="1:22" ht="16.149999999999999" customHeight="1">
      <c r="C61" s="525"/>
      <c r="D61" s="525"/>
      <c r="E61" s="525"/>
      <c r="F61" s="525"/>
      <c r="G61" s="525"/>
      <c r="H61" s="525"/>
      <c r="I61" s="525"/>
      <c r="J61" s="525"/>
      <c r="K61" s="525"/>
      <c r="L61" s="525"/>
      <c r="M61" s="525"/>
    </row>
    <row r="62" spans="1:22" ht="16.149999999999999" customHeight="1"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</row>
  </sheetData>
  <mergeCells count="159">
    <mergeCell ref="A1:H3"/>
    <mergeCell ref="N1:P1"/>
    <mergeCell ref="Q1:R1"/>
    <mergeCell ref="N2:P2"/>
    <mergeCell ref="O3:P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0:D10"/>
    <mergeCell ref="E10:H10"/>
    <mergeCell ref="I10:L10"/>
    <mergeCell ref="M10:P10"/>
    <mergeCell ref="Q10:T10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M17:P17"/>
    <mergeCell ref="Q17:T17"/>
    <mergeCell ref="A18:D18"/>
    <mergeCell ref="E18:H18"/>
    <mergeCell ref="I18:L18"/>
    <mergeCell ref="M18:P18"/>
    <mergeCell ref="Q18:T18"/>
    <mergeCell ref="A19:D19"/>
    <mergeCell ref="E19:H19"/>
    <mergeCell ref="I19:L19"/>
    <mergeCell ref="M19:P19"/>
    <mergeCell ref="Q19:T19"/>
    <mergeCell ref="I25:L25"/>
    <mergeCell ref="M25:P25"/>
    <mergeCell ref="Q25:T25"/>
    <mergeCell ref="A26:D26"/>
    <mergeCell ref="E26:H26"/>
    <mergeCell ref="I26:L26"/>
    <mergeCell ref="M26:P26"/>
    <mergeCell ref="Q26:T26"/>
    <mergeCell ref="A20:D20"/>
    <mergeCell ref="E20:H20"/>
    <mergeCell ref="I20:L20"/>
    <mergeCell ref="M20:P20"/>
    <mergeCell ref="Q20:T20"/>
    <mergeCell ref="A24:D24"/>
    <mergeCell ref="E24:H24"/>
    <mergeCell ref="I24:L24"/>
    <mergeCell ref="M24:P24"/>
    <mergeCell ref="Q24:T24"/>
    <mergeCell ref="Q29:T29"/>
    <mergeCell ref="A30:D30"/>
    <mergeCell ref="E30:H30"/>
    <mergeCell ref="I30:L30"/>
    <mergeCell ref="M30:P30"/>
    <mergeCell ref="Q30:T30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Q36:T36"/>
    <mergeCell ref="A37:D37"/>
    <mergeCell ref="E37:H37"/>
    <mergeCell ref="I37:L37"/>
    <mergeCell ref="M37:P37"/>
    <mergeCell ref="Q37:T37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Q40:T40"/>
    <mergeCell ref="A41:D41"/>
    <mergeCell ref="E41:H41"/>
    <mergeCell ref="I41:L41"/>
    <mergeCell ref="M41:P41"/>
    <mergeCell ref="Q41:T41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50:D50"/>
    <mergeCell ref="A51:D51"/>
    <mergeCell ref="C57:M62"/>
    <mergeCell ref="I17:L17"/>
    <mergeCell ref="A44:D44"/>
    <mergeCell ref="A45:D45"/>
    <mergeCell ref="A46:D46"/>
    <mergeCell ref="A47:D47"/>
    <mergeCell ref="A48:D48"/>
    <mergeCell ref="A49:D49"/>
    <mergeCell ref="A40:D40"/>
    <mergeCell ref="E40:H40"/>
    <mergeCell ref="I40:L40"/>
    <mergeCell ref="M40:P40"/>
    <mergeCell ref="A36:D36"/>
    <mergeCell ref="E36:H36"/>
    <mergeCell ref="I36:L36"/>
    <mergeCell ref="M36:P36"/>
    <mergeCell ref="A29:D29"/>
    <mergeCell ref="E29:H29"/>
    <mergeCell ref="I29:L29"/>
    <mergeCell ref="M29:P29"/>
    <mergeCell ref="A25:D25"/>
    <mergeCell ref="E25:H25"/>
  </mergeCells>
  <phoneticPr fontId="19" type="noConversion"/>
  <pageMargins left="0.43307086614173229" right="0" top="0" bottom="0" header="0.31496062992125984" footer="0.31496062992125984"/>
  <pageSetup paperSize="9" scale="23" fitToWidth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3"/>
  <sheetViews>
    <sheetView view="pageBreakPreview" zoomScale="20" zoomScaleNormal="20" zoomScaleSheetLayoutView="20" workbookViewId="0">
      <selection activeCell="E46" sqref="E46:H46"/>
    </sheetView>
  </sheetViews>
  <sheetFormatPr defaultColWidth="9" defaultRowHeight="16.5"/>
  <cols>
    <col min="1" max="3" width="25.625" style="405" customWidth="1"/>
    <col min="4" max="4" width="33" style="405" customWidth="1"/>
    <col min="5" max="7" width="25.625" style="405" customWidth="1"/>
    <col min="8" max="8" width="33.25" style="405" customWidth="1"/>
    <col min="9" max="11" width="25.625" style="405" customWidth="1"/>
    <col min="12" max="12" width="30.75" style="405" customWidth="1"/>
    <col min="13" max="15" width="25.625" style="405" customWidth="1"/>
    <col min="16" max="16" width="31.125" style="405" customWidth="1"/>
    <col min="17" max="19" width="25.625" style="405" customWidth="1"/>
    <col min="20" max="20" width="33" style="405" customWidth="1"/>
    <col min="21" max="16384" width="9" style="405"/>
  </cols>
  <sheetData>
    <row r="1" spans="1:28" ht="51.75" customHeight="1">
      <c r="A1" s="652" t="s">
        <v>606</v>
      </c>
      <c r="B1" s="652"/>
      <c r="C1" s="652"/>
      <c r="D1" s="652"/>
      <c r="E1" s="652"/>
      <c r="F1" s="652"/>
      <c r="G1" s="652"/>
      <c r="H1" s="652"/>
      <c r="O1" s="650" t="s">
        <v>440</v>
      </c>
      <c r="P1" s="650"/>
      <c r="Q1" s="642"/>
      <c r="R1" s="642"/>
      <c r="U1" s="406"/>
      <c r="V1" s="406"/>
    </row>
    <row r="2" spans="1:28" ht="51.75" customHeight="1">
      <c r="A2" s="652"/>
      <c r="B2" s="652"/>
      <c r="C2" s="652"/>
      <c r="D2" s="652"/>
      <c r="E2" s="652"/>
      <c r="F2" s="652"/>
      <c r="G2" s="652"/>
      <c r="H2" s="652"/>
      <c r="O2" s="649" t="s">
        <v>54</v>
      </c>
      <c r="P2" s="649"/>
      <c r="Q2" s="407"/>
      <c r="R2" s="407"/>
      <c r="U2" s="406"/>
      <c r="V2" s="406"/>
    </row>
    <row r="3" spans="1:28" ht="69.599999999999994" customHeight="1" thickBot="1">
      <c r="A3" s="653"/>
      <c r="B3" s="653"/>
      <c r="C3" s="653"/>
      <c r="D3" s="653"/>
      <c r="E3" s="653"/>
      <c r="F3" s="653"/>
      <c r="G3" s="653"/>
      <c r="H3" s="653"/>
      <c r="O3" s="666"/>
      <c r="P3" s="666"/>
      <c r="Q3" s="408"/>
      <c r="R3" s="408"/>
      <c r="U3" s="406"/>
      <c r="V3" s="406"/>
    </row>
    <row r="4" spans="1:28" s="409" customFormat="1" ht="45.75" customHeight="1" thickBot="1">
      <c r="A4" s="643" t="s">
        <v>441</v>
      </c>
      <c r="B4" s="644"/>
      <c r="C4" s="644"/>
      <c r="D4" s="645"/>
      <c r="E4" s="643" t="s">
        <v>442</v>
      </c>
      <c r="F4" s="644"/>
      <c r="G4" s="644"/>
      <c r="H4" s="645"/>
      <c r="I4" s="643" t="s">
        <v>695</v>
      </c>
      <c r="J4" s="644"/>
      <c r="K4" s="644"/>
      <c r="L4" s="645"/>
      <c r="M4" s="643" t="s">
        <v>443</v>
      </c>
      <c r="N4" s="644"/>
      <c r="O4" s="644"/>
      <c r="P4" s="645"/>
      <c r="Q4" s="643" t="s">
        <v>444</v>
      </c>
      <c r="R4" s="644"/>
      <c r="S4" s="644"/>
      <c r="T4" s="645"/>
      <c r="U4" s="406"/>
      <c r="V4" s="406"/>
    </row>
    <row r="5" spans="1:28" s="410" customFormat="1" ht="54.95" customHeight="1">
      <c r="A5" s="646" t="s">
        <v>83</v>
      </c>
      <c r="B5" s="647"/>
      <c r="C5" s="647"/>
      <c r="D5" s="648"/>
      <c r="E5" s="646" t="s">
        <v>83</v>
      </c>
      <c r="F5" s="647"/>
      <c r="G5" s="647"/>
      <c r="H5" s="648"/>
      <c r="I5" s="646" t="s">
        <v>527</v>
      </c>
      <c r="J5" s="647"/>
      <c r="K5" s="647"/>
      <c r="L5" s="648"/>
      <c r="M5" s="646" t="s">
        <v>84</v>
      </c>
      <c r="N5" s="647"/>
      <c r="O5" s="647"/>
      <c r="P5" s="648"/>
      <c r="Q5" s="646" t="s">
        <v>176</v>
      </c>
      <c r="R5" s="647"/>
      <c r="S5" s="647"/>
      <c r="T5" s="648"/>
      <c r="U5" s="406"/>
      <c r="V5" s="406"/>
    </row>
    <row r="6" spans="1:28" s="410" customFormat="1" ht="54.95" customHeight="1">
      <c r="A6" s="639" t="s">
        <v>179</v>
      </c>
      <c r="B6" s="640"/>
      <c r="C6" s="640"/>
      <c r="D6" s="641"/>
      <c r="E6" s="639" t="s">
        <v>551</v>
      </c>
      <c r="F6" s="676"/>
      <c r="G6" s="676"/>
      <c r="H6" s="641"/>
      <c r="I6" s="639" t="s">
        <v>181</v>
      </c>
      <c r="J6" s="640"/>
      <c r="K6" s="640"/>
      <c r="L6" s="641"/>
      <c r="M6" s="639" t="s">
        <v>182</v>
      </c>
      <c r="N6" s="640"/>
      <c r="O6" s="640"/>
      <c r="P6" s="641"/>
      <c r="Q6" s="639" t="s">
        <v>183</v>
      </c>
      <c r="R6" s="640"/>
      <c r="S6" s="640"/>
      <c r="T6" s="641"/>
      <c r="U6" s="406"/>
      <c r="V6" s="406"/>
    </row>
    <row r="7" spans="1:28" s="411" customFormat="1" ht="54.95" customHeight="1">
      <c r="A7" s="639" t="s">
        <v>296</v>
      </c>
      <c r="B7" s="640"/>
      <c r="C7" s="640"/>
      <c r="D7" s="641"/>
      <c r="E7" s="639" t="s">
        <v>297</v>
      </c>
      <c r="F7" s="640"/>
      <c r="G7" s="640"/>
      <c r="H7" s="641"/>
      <c r="I7" s="673" t="s">
        <v>610</v>
      </c>
      <c r="J7" s="674"/>
      <c r="K7" s="674"/>
      <c r="L7" s="675"/>
      <c r="M7" s="639" t="s">
        <v>565</v>
      </c>
      <c r="N7" s="640"/>
      <c r="O7" s="640"/>
      <c r="P7" s="641"/>
      <c r="Q7" s="639" t="s">
        <v>543</v>
      </c>
      <c r="R7" s="640"/>
      <c r="S7" s="640"/>
      <c r="T7" s="641"/>
      <c r="U7" s="406"/>
      <c r="V7" s="406"/>
    </row>
    <row r="8" spans="1:28" s="411" customFormat="1" ht="54.95" customHeight="1">
      <c r="A8" s="639" t="s">
        <v>516</v>
      </c>
      <c r="B8" s="640"/>
      <c r="C8" s="640"/>
      <c r="D8" s="641"/>
      <c r="E8" s="639" t="s">
        <v>190</v>
      </c>
      <c r="F8" s="640"/>
      <c r="G8" s="640"/>
      <c r="H8" s="641"/>
      <c r="I8" s="639" t="s">
        <v>611</v>
      </c>
      <c r="J8" s="676"/>
      <c r="K8" s="676"/>
      <c r="L8" s="677"/>
      <c r="M8" s="639" t="s">
        <v>566</v>
      </c>
      <c r="N8" s="640"/>
      <c r="O8" s="640"/>
      <c r="P8" s="641"/>
      <c r="Q8" s="639" t="s">
        <v>511</v>
      </c>
      <c r="R8" s="640"/>
      <c r="S8" s="640"/>
      <c r="T8" s="641"/>
      <c r="U8" s="406"/>
      <c r="V8" s="406"/>
    </row>
    <row r="9" spans="1:28" s="411" customFormat="1" ht="54.95" customHeight="1">
      <c r="A9" s="639" t="s">
        <v>608</v>
      </c>
      <c r="B9" s="676"/>
      <c r="C9" s="676"/>
      <c r="D9" s="641"/>
      <c r="E9" s="639" t="s">
        <v>609</v>
      </c>
      <c r="F9" s="676"/>
      <c r="G9" s="676"/>
      <c r="H9" s="641"/>
      <c r="I9" s="639" t="s">
        <v>608</v>
      </c>
      <c r="J9" s="676"/>
      <c r="K9" s="676"/>
      <c r="L9" s="641"/>
      <c r="M9" s="639" t="s">
        <v>609</v>
      </c>
      <c r="N9" s="676"/>
      <c r="O9" s="676"/>
      <c r="P9" s="641"/>
      <c r="Q9" s="639" t="s">
        <v>608</v>
      </c>
      <c r="R9" s="676"/>
      <c r="S9" s="676"/>
      <c r="T9" s="641"/>
      <c r="U9" s="406"/>
      <c r="V9" s="406"/>
    </row>
    <row r="10" spans="1:28" s="411" customFormat="1" ht="54.95" customHeight="1" thickBot="1">
      <c r="A10" s="657" t="s">
        <v>298</v>
      </c>
      <c r="B10" s="658"/>
      <c r="C10" s="658"/>
      <c r="D10" s="659"/>
      <c r="E10" s="657" t="s">
        <v>504</v>
      </c>
      <c r="F10" s="658"/>
      <c r="G10" s="658"/>
      <c r="H10" s="659"/>
      <c r="I10" s="657" t="s">
        <v>299</v>
      </c>
      <c r="J10" s="658"/>
      <c r="K10" s="658"/>
      <c r="L10" s="659"/>
      <c r="M10" s="657" t="s">
        <v>202</v>
      </c>
      <c r="N10" s="658"/>
      <c r="O10" s="658"/>
      <c r="P10" s="659"/>
      <c r="Q10" s="657" t="s">
        <v>318</v>
      </c>
      <c r="R10" s="658"/>
      <c r="S10" s="658"/>
      <c r="T10" s="659"/>
      <c r="U10" s="406"/>
      <c r="V10" s="406"/>
    </row>
    <row r="11" spans="1:28" s="412" customFormat="1" ht="31.5" hidden="1" customHeight="1" thickBot="1">
      <c r="A11" s="667"/>
      <c r="B11" s="668"/>
      <c r="C11" s="668"/>
      <c r="D11" s="669"/>
      <c r="E11" s="670"/>
      <c r="F11" s="671"/>
      <c r="G11" s="671"/>
      <c r="H11" s="672"/>
      <c r="I11" s="654"/>
      <c r="J11" s="655"/>
      <c r="K11" s="655"/>
      <c r="L11" s="656"/>
      <c r="M11" s="654"/>
      <c r="N11" s="655"/>
      <c r="O11" s="655"/>
      <c r="P11" s="656"/>
      <c r="Q11" s="654"/>
      <c r="R11" s="655"/>
      <c r="S11" s="655"/>
      <c r="T11" s="656"/>
      <c r="U11" s="406"/>
      <c r="V11" s="406"/>
    </row>
    <row r="12" spans="1:28" s="412" customFormat="1" ht="25.5" customHeight="1">
      <c r="A12" s="413" t="s">
        <v>41</v>
      </c>
      <c r="B12" s="414">
        <f>第一週明細!W12</f>
        <v>723.8</v>
      </c>
      <c r="C12" s="414" t="s">
        <v>9</v>
      </c>
      <c r="D12" s="415">
        <f>第一週明細!W8</f>
        <v>25</v>
      </c>
      <c r="E12" s="416" t="s">
        <v>287</v>
      </c>
      <c r="F12" s="417">
        <f>第一週明細!W20</f>
        <v>737.9</v>
      </c>
      <c r="G12" s="417" t="s">
        <v>9</v>
      </c>
      <c r="H12" s="418">
        <f>第一週明細!W16</f>
        <v>23</v>
      </c>
      <c r="I12" s="416" t="s">
        <v>287</v>
      </c>
      <c r="J12" s="419">
        <f>第一週明細!W28</f>
        <v>737.9</v>
      </c>
      <c r="K12" s="417" t="s">
        <v>9</v>
      </c>
      <c r="L12" s="420">
        <f>第一週明細!W24</f>
        <v>25.5</v>
      </c>
      <c r="M12" s="416" t="s">
        <v>287</v>
      </c>
      <c r="N12" s="419">
        <f>第一週明細!W36</f>
        <v>731.7</v>
      </c>
      <c r="O12" s="417" t="s">
        <v>9</v>
      </c>
      <c r="P12" s="420">
        <f>第一週明細!W32</f>
        <v>24.5</v>
      </c>
      <c r="Q12" s="416" t="s">
        <v>287</v>
      </c>
      <c r="R12" s="419">
        <f>第一週明細!W44</f>
        <v>724.4</v>
      </c>
      <c r="S12" s="417" t="s">
        <v>9</v>
      </c>
      <c r="T12" s="420">
        <f>第一週明細!W40</f>
        <v>24</v>
      </c>
      <c r="U12" s="406"/>
      <c r="V12" s="406"/>
    </row>
    <row r="13" spans="1:28" s="412" customFormat="1" ht="30.75" customHeight="1" thickBot="1">
      <c r="A13" s="421" t="s">
        <v>7</v>
      </c>
      <c r="B13" s="422">
        <f>第一週明細!W6</f>
        <v>94</v>
      </c>
      <c r="C13" s="422" t="s">
        <v>11</v>
      </c>
      <c r="D13" s="423">
        <f>第一週明細!W10</f>
        <v>30.7</v>
      </c>
      <c r="E13" s="421" t="s">
        <v>288</v>
      </c>
      <c r="F13" s="422">
        <f>第一週明細!W14</f>
        <v>95.5</v>
      </c>
      <c r="G13" s="422" t="s">
        <v>289</v>
      </c>
      <c r="H13" s="423">
        <f>第一週明細!W18</f>
        <v>31.6</v>
      </c>
      <c r="I13" s="421" t="s">
        <v>288</v>
      </c>
      <c r="J13" s="422">
        <f>第一週明細!W22</f>
        <v>95.5</v>
      </c>
      <c r="K13" s="422" t="s">
        <v>11</v>
      </c>
      <c r="L13" s="423">
        <f>第一週明細!W26</f>
        <v>31.6</v>
      </c>
      <c r="M13" s="421" t="s">
        <v>288</v>
      </c>
      <c r="N13" s="422">
        <f>第一週明細!W30</f>
        <v>95.5</v>
      </c>
      <c r="O13" s="422" t="s">
        <v>11</v>
      </c>
      <c r="P13" s="423">
        <f>第一週明細!W34</f>
        <v>32.300000000000004</v>
      </c>
      <c r="Q13" s="421" t="s">
        <v>288</v>
      </c>
      <c r="R13" s="422">
        <f>第一週明細!W38</f>
        <v>95.5</v>
      </c>
      <c r="S13" s="422" t="s">
        <v>11</v>
      </c>
      <c r="T13" s="423">
        <f>第一週明細!W42</f>
        <v>31.6</v>
      </c>
      <c r="U13" s="406"/>
      <c r="V13" s="406"/>
    </row>
    <row r="14" spans="1:28" s="424" customFormat="1" ht="55.5" customHeight="1" thickBot="1">
      <c r="A14" s="643" t="s">
        <v>445</v>
      </c>
      <c r="B14" s="644"/>
      <c r="C14" s="644"/>
      <c r="D14" s="645"/>
      <c r="E14" s="643" t="s">
        <v>446</v>
      </c>
      <c r="F14" s="644"/>
      <c r="G14" s="644"/>
      <c r="H14" s="645"/>
      <c r="I14" s="643" t="s">
        <v>447</v>
      </c>
      <c r="J14" s="644"/>
      <c r="K14" s="644"/>
      <c r="L14" s="645"/>
      <c r="M14" s="643" t="s">
        <v>448</v>
      </c>
      <c r="N14" s="644"/>
      <c r="O14" s="644"/>
      <c r="P14" s="645"/>
      <c r="Q14" s="643" t="s">
        <v>449</v>
      </c>
      <c r="R14" s="644"/>
      <c r="S14" s="644"/>
      <c r="T14" s="645"/>
      <c r="U14" s="406"/>
      <c r="V14" s="406"/>
      <c r="AB14" s="424" t="s">
        <v>73</v>
      </c>
    </row>
    <row r="15" spans="1:28" s="411" customFormat="1" ht="54.95" customHeight="1">
      <c r="A15" s="646" t="s">
        <v>83</v>
      </c>
      <c r="B15" s="647"/>
      <c r="C15" s="647"/>
      <c r="D15" s="648"/>
      <c r="E15" s="646" t="s">
        <v>83</v>
      </c>
      <c r="F15" s="647"/>
      <c r="G15" s="647"/>
      <c r="H15" s="648"/>
      <c r="I15" s="646" t="s">
        <v>147</v>
      </c>
      <c r="J15" s="647"/>
      <c r="K15" s="647"/>
      <c r="L15" s="648"/>
      <c r="M15" s="646" t="s">
        <v>84</v>
      </c>
      <c r="N15" s="647"/>
      <c r="O15" s="647"/>
      <c r="P15" s="648"/>
      <c r="Q15" s="646" t="s">
        <v>210</v>
      </c>
      <c r="R15" s="647"/>
      <c r="S15" s="647"/>
      <c r="T15" s="648"/>
      <c r="U15" s="406"/>
      <c r="V15" s="406"/>
    </row>
    <row r="16" spans="1:28" s="411" customFormat="1" ht="54.95" customHeight="1">
      <c r="A16" s="639" t="s">
        <v>552</v>
      </c>
      <c r="B16" s="676"/>
      <c r="C16" s="676"/>
      <c r="D16" s="641"/>
      <c r="E16" s="639" t="s">
        <v>213</v>
      </c>
      <c r="F16" s="640"/>
      <c r="G16" s="640"/>
      <c r="H16" s="641"/>
      <c r="I16" s="639" t="s">
        <v>214</v>
      </c>
      <c r="J16" s="640"/>
      <c r="K16" s="640"/>
      <c r="L16" s="641"/>
      <c r="M16" s="639" t="s">
        <v>553</v>
      </c>
      <c r="N16" s="676"/>
      <c r="O16" s="676"/>
      <c r="P16" s="641"/>
      <c r="Q16" s="639" t="s">
        <v>216</v>
      </c>
      <c r="R16" s="640"/>
      <c r="S16" s="640"/>
      <c r="T16" s="641"/>
      <c r="U16" s="406"/>
      <c r="V16" s="406"/>
    </row>
    <row r="17" spans="1:32" s="411" customFormat="1" ht="54.95" customHeight="1">
      <c r="A17" s="639" t="s">
        <v>141</v>
      </c>
      <c r="B17" s="676"/>
      <c r="C17" s="676"/>
      <c r="D17" s="641"/>
      <c r="E17" s="639" t="s">
        <v>301</v>
      </c>
      <c r="F17" s="640"/>
      <c r="G17" s="640"/>
      <c r="H17" s="641"/>
      <c r="I17" s="639" t="s">
        <v>711</v>
      </c>
      <c r="J17" s="640"/>
      <c r="K17" s="640"/>
      <c r="L17" s="641"/>
      <c r="M17" s="639" t="s">
        <v>554</v>
      </c>
      <c r="N17" s="676"/>
      <c r="O17" s="676"/>
      <c r="P17" s="641"/>
      <c r="Q17" s="639" t="s">
        <v>221</v>
      </c>
      <c r="R17" s="640"/>
      <c r="S17" s="640"/>
      <c r="T17" s="641"/>
      <c r="U17" s="406"/>
      <c r="V17" s="406"/>
    </row>
    <row r="18" spans="1:32" s="411" customFormat="1" ht="54.95" customHeight="1">
      <c r="A18" s="639" t="s">
        <v>302</v>
      </c>
      <c r="B18" s="640"/>
      <c r="C18" s="640"/>
      <c r="D18" s="641"/>
      <c r="E18" s="639" t="s">
        <v>487</v>
      </c>
      <c r="F18" s="640"/>
      <c r="G18" s="640"/>
      <c r="H18" s="641"/>
      <c r="I18" s="639" t="s">
        <v>594</v>
      </c>
      <c r="J18" s="640"/>
      <c r="K18" s="640"/>
      <c r="L18" s="641"/>
      <c r="M18" s="639" t="s">
        <v>558</v>
      </c>
      <c r="N18" s="676"/>
      <c r="O18" s="676"/>
      <c r="P18" s="641"/>
      <c r="Q18" s="639" t="s">
        <v>544</v>
      </c>
      <c r="R18" s="640"/>
      <c r="S18" s="640"/>
      <c r="T18" s="641"/>
    </row>
    <row r="19" spans="1:32" s="411" customFormat="1" ht="54.95" customHeight="1">
      <c r="A19" s="639" t="s">
        <v>608</v>
      </c>
      <c r="B19" s="676"/>
      <c r="C19" s="676"/>
      <c r="D19" s="641"/>
      <c r="E19" s="639" t="s">
        <v>609</v>
      </c>
      <c r="F19" s="676"/>
      <c r="G19" s="676"/>
      <c r="H19" s="641"/>
      <c r="I19" s="639" t="s">
        <v>608</v>
      </c>
      <c r="J19" s="676"/>
      <c r="K19" s="676"/>
      <c r="L19" s="641"/>
      <c r="M19" s="639" t="s">
        <v>608</v>
      </c>
      <c r="N19" s="676"/>
      <c r="O19" s="676"/>
      <c r="P19" s="641"/>
      <c r="Q19" s="639" t="s">
        <v>609</v>
      </c>
      <c r="R19" s="676"/>
      <c r="S19" s="676"/>
      <c r="T19" s="641"/>
    </row>
    <row r="20" spans="1:32" s="411" customFormat="1" ht="54.95" customHeight="1" thickBot="1">
      <c r="A20" s="657" t="s">
        <v>303</v>
      </c>
      <c r="B20" s="658"/>
      <c r="C20" s="658"/>
      <c r="D20" s="659"/>
      <c r="E20" s="657" t="s">
        <v>200</v>
      </c>
      <c r="F20" s="658"/>
      <c r="G20" s="658"/>
      <c r="H20" s="659"/>
      <c r="I20" s="657" t="s">
        <v>203</v>
      </c>
      <c r="J20" s="658"/>
      <c r="K20" s="658"/>
      <c r="L20" s="659"/>
      <c r="M20" s="657" t="s">
        <v>491</v>
      </c>
      <c r="N20" s="658"/>
      <c r="O20" s="658"/>
      <c r="P20" s="659"/>
      <c r="Q20" s="657" t="s">
        <v>304</v>
      </c>
      <c r="R20" s="658"/>
      <c r="S20" s="658"/>
      <c r="T20" s="659"/>
    </row>
    <row r="21" spans="1:32" s="412" customFormat="1" ht="1.5" customHeight="1" thickBot="1">
      <c r="A21" s="413" t="s">
        <v>287</v>
      </c>
      <c r="B21" s="414"/>
      <c r="C21" s="414" t="s">
        <v>9</v>
      </c>
      <c r="D21" s="415" t="str">
        <f>第一週明細!W17</f>
        <v>蛋白質：</v>
      </c>
      <c r="E21" s="678"/>
      <c r="F21" s="679"/>
      <c r="G21" s="679"/>
      <c r="H21" s="680"/>
      <c r="I21" s="636"/>
      <c r="J21" s="637"/>
      <c r="K21" s="637"/>
      <c r="L21" s="638"/>
      <c r="M21" s="636"/>
      <c r="N21" s="637"/>
      <c r="O21" s="637"/>
      <c r="P21" s="638"/>
      <c r="Q21" s="681" t="s">
        <v>300</v>
      </c>
      <c r="R21" s="682"/>
      <c r="S21" s="682"/>
      <c r="T21" s="683"/>
      <c r="U21" s="411"/>
      <c r="V21" s="411"/>
      <c r="W21" s="411"/>
      <c r="X21" s="411"/>
      <c r="Y21" s="411"/>
    </row>
    <row r="22" spans="1:32" s="412" customFormat="1" ht="29.25" customHeight="1">
      <c r="A22" s="413" t="s">
        <v>287</v>
      </c>
      <c r="B22" s="414">
        <f>第二週明細!W12</f>
        <v>743.8</v>
      </c>
      <c r="C22" s="414" t="s">
        <v>9</v>
      </c>
      <c r="D22" s="415">
        <f>第二週明細!W8</f>
        <v>25</v>
      </c>
      <c r="E22" s="425" t="s">
        <v>287</v>
      </c>
      <c r="F22" s="426">
        <f>第二週明細!W20</f>
        <v>702.5</v>
      </c>
      <c r="G22" s="426" t="s">
        <v>9</v>
      </c>
      <c r="H22" s="427">
        <f>第二週明細!W16</f>
        <v>23</v>
      </c>
      <c r="I22" s="428" t="s">
        <v>287</v>
      </c>
      <c r="J22" s="426">
        <f>第二週明細!W28</f>
        <v>729.1</v>
      </c>
      <c r="K22" s="426" t="s">
        <v>9</v>
      </c>
      <c r="L22" s="427">
        <f>第二週明細!W24</f>
        <v>23.5</v>
      </c>
      <c r="M22" s="428" t="s">
        <v>287</v>
      </c>
      <c r="N22" s="426">
        <f>第二週明細!W36</f>
        <v>721.9</v>
      </c>
      <c r="O22" s="426" t="s">
        <v>9</v>
      </c>
      <c r="P22" s="427">
        <f>第二週明細!W32</f>
        <v>23.5</v>
      </c>
      <c r="Q22" s="428" t="s">
        <v>287</v>
      </c>
      <c r="R22" s="426">
        <f>第二週明細!W44</f>
        <v>716</v>
      </c>
      <c r="S22" s="426" t="s">
        <v>9</v>
      </c>
      <c r="T22" s="427">
        <f>第二週明細!W40</f>
        <v>24</v>
      </c>
      <c r="U22" s="406"/>
      <c r="V22" s="406"/>
    </row>
    <row r="23" spans="1:32" s="412" customFormat="1" ht="28.5" customHeight="1" thickBot="1">
      <c r="A23" s="423" t="s">
        <v>288</v>
      </c>
      <c r="B23" s="423">
        <f>第二週明細!W6</f>
        <v>96.5</v>
      </c>
      <c r="C23" s="422" t="s">
        <v>11</v>
      </c>
      <c r="D23" s="423">
        <f>第二週明細!W10</f>
        <v>33.200000000000003</v>
      </c>
      <c r="E23" s="429" t="s">
        <v>288</v>
      </c>
      <c r="F23" s="430">
        <f>第二週明細!W14</f>
        <v>95.5</v>
      </c>
      <c r="G23" s="430" t="s">
        <v>11</v>
      </c>
      <c r="H23" s="431">
        <f>第二週明細!W18</f>
        <v>29.5</v>
      </c>
      <c r="I23" s="429" t="s">
        <v>288</v>
      </c>
      <c r="J23" s="430">
        <f>第二週明細!W22</f>
        <v>100</v>
      </c>
      <c r="K23" s="430" t="s">
        <v>11</v>
      </c>
      <c r="L23" s="430">
        <f>第二週明細!W26</f>
        <v>29.400000000000002</v>
      </c>
      <c r="M23" s="430" t="s">
        <v>288</v>
      </c>
      <c r="N23" s="430">
        <f>第二週明細!W30</f>
        <v>96.5</v>
      </c>
      <c r="O23" s="430" t="s">
        <v>11</v>
      </c>
      <c r="P23" s="431">
        <f>第二週明細!W34</f>
        <v>31.099999999999998</v>
      </c>
      <c r="Q23" s="429" t="s">
        <v>288</v>
      </c>
      <c r="R23" s="430">
        <f>第二週明細!W38</f>
        <v>95.5</v>
      </c>
      <c r="S23" s="430" t="s">
        <v>11</v>
      </c>
      <c r="T23" s="431">
        <f>第二週明細!W42</f>
        <v>29.5</v>
      </c>
      <c r="U23" s="406"/>
      <c r="V23" s="406"/>
    </row>
    <row r="24" spans="1:32" s="424" customFormat="1" ht="50.25" customHeight="1" thickBot="1">
      <c r="A24" s="643" t="s">
        <v>450</v>
      </c>
      <c r="B24" s="644"/>
      <c r="C24" s="644"/>
      <c r="D24" s="645"/>
      <c r="E24" s="643" t="s">
        <v>451</v>
      </c>
      <c r="F24" s="644"/>
      <c r="G24" s="644"/>
      <c r="H24" s="645"/>
      <c r="I24" s="643" t="s">
        <v>452</v>
      </c>
      <c r="J24" s="644"/>
      <c r="K24" s="644"/>
      <c r="L24" s="645"/>
      <c r="M24" s="643" t="s">
        <v>453</v>
      </c>
      <c r="N24" s="644"/>
      <c r="O24" s="644"/>
      <c r="P24" s="645"/>
      <c r="Q24" s="643" t="s">
        <v>454</v>
      </c>
      <c r="R24" s="644"/>
      <c r="S24" s="644"/>
      <c r="T24" s="645"/>
      <c r="U24" s="406"/>
      <c r="V24" s="406"/>
    </row>
    <row r="25" spans="1:32" s="411" customFormat="1" ht="54.95" customHeight="1">
      <c r="A25" s="646" t="s">
        <v>83</v>
      </c>
      <c r="B25" s="647"/>
      <c r="C25" s="647"/>
      <c r="D25" s="648"/>
      <c r="E25" s="646" t="s">
        <v>83</v>
      </c>
      <c r="F25" s="647"/>
      <c r="G25" s="647"/>
      <c r="H25" s="648"/>
      <c r="I25" s="646" t="s">
        <v>528</v>
      </c>
      <c r="J25" s="647"/>
      <c r="K25" s="647"/>
      <c r="L25" s="648"/>
      <c r="M25" s="646" t="s">
        <v>84</v>
      </c>
      <c r="N25" s="647"/>
      <c r="O25" s="647"/>
      <c r="P25" s="648"/>
      <c r="Q25" s="646" t="s">
        <v>512</v>
      </c>
      <c r="R25" s="647"/>
      <c r="S25" s="647"/>
      <c r="T25" s="648"/>
      <c r="U25" s="406"/>
      <c r="V25" s="406"/>
    </row>
    <row r="26" spans="1:32" s="411" customFormat="1" ht="54.95" customHeight="1">
      <c r="A26" s="639" t="s">
        <v>99</v>
      </c>
      <c r="B26" s="640"/>
      <c r="C26" s="640"/>
      <c r="D26" s="641"/>
      <c r="E26" s="639" t="s">
        <v>243</v>
      </c>
      <c r="F26" s="640"/>
      <c r="G26" s="640"/>
      <c r="H26" s="641"/>
      <c r="I26" s="639" t="s">
        <v>244</v>
      </c>
      <c r="J26" s="640"/>
      <c r="K26" s="640"/>
      <c r="L26" s="641"/>
      <c r="M26" s="639" t="s">
        <v>215</v>
      </c>
      <c r="N26" s="640"/>
      <c r="O26" s="640"/>
      <c r="P26" s="641"/>
      <c r="Q26" s="639" t="s">
        <v>496</v>
      </c>
      <c r="R26" s="640"/>
      <c r="S26" s="640"/>
      <c r="T26" s="641"/>
      <c r="U26" s="406"/>
      <c r="V26" s="406"/>
    </row>
    <row r="27" spans="1:32" s="411" customFormat="1" ht="54.95" customHeight="1">
      <c r="A27" s="639" t="s">
        <v>517</v>
      </c>
      <c r="B27" s="640"/>
      <c r="C27" s="640"/>
      <c r="D27" s="641"/>
      <c r="E27" s="639" t="s">
        <v>307</v>
      </c>
      <c r="F27" s="640"/>
      <c r="G27" s="640"/>
      <c r="H27" s="641"/>
      <c r="I27" s="639" t="s">
        <v>539</v>
      </c>
      <c r="J27" s="640"/>
      <c r="K27" s="640"/>
      <c r="L27" s="641"/>
      <c r="M27" s="639" t="s">
        <v>576</v>
      </c>
      <c r="N27" s="640"/>
      <c r="O27" s="640"/>
      <c r="P27" s="641"/>
      <c r="Q27" s="639" t="s">
        <v>315</v>
      </c>
      <c r="R27" s="640"/>
      <c r="S27" s="640"/>
      <c r="T27" s="641"/>
      <c r="U27" s="406"/>
      <c r="V27" s="406"/>
      <c r="AA27" s="424"/>
      <c r="AB27" s="424"/>
      <c r="AC27" s="424"/>
      <c r="AD27" s="424"/>
      <c r="AE27" s="424"/>
      <c r="AF27" s="424"/>
    </row>
    <row r="28" spans="1:32" s="411" customFormat="1" ht="54.95" customHeight="1">
      <c r="A28" s="639" t="s">
        <v>494</v>
      </c>
      <c r="B28" s="640"/>
      <c r="C28" s="640"/>
      <c r="D28" s="641"/>
      <c r="E28" s="639" t="s">
        <v>507</v>
      </c>
      <c r="F28" s="640"/>
      <c r="G28" s="640"/>
      <c r="H28" s="641"/>
      <c r="I28" s="639" t="s">
        <v>600</v>
      </c>
      <c r="J28" s="640"/>
      <c r="K28" s="640"/>
      <c r="L28" s="641"/>
      <c r="M28" s="639" t="s">
        <v>519</v>
      </c>
      <c r="N28" s="640"/>
      <c r="O28" s="640"/>
      <c r="P28" s="641"/>
      <c r="Q28" s="639" t="s">
        <v>559</v>
      </c>
      <c r="R28" s="640"/>
      <c r="S28" s="640"/>
      <c r="T28" s="641"/>
      <c r="U28" s="406"/>
      <c r="V28" s="406"/>
    </row>
    <row r="29" spans="1:32" s="411" customFormat="1" ht="54.95" customHeight="1">
      <c r="A29" s="639" t="s">
        <v>608</v>
      </c>
      <c r="B29" s="676"/>
      <c r="C29" s="676"/>
      <c r="D29" s="641"/>
      <c r="E29" s="639" t="s">
        <v>609</v>
      </c>
      <c r="F29" s="676"/>
      <c r="G29" s="676"/>
      <c r="H29" s="641"/>
      <c r="I29" s="639" t="s">
        <v>608</v>
      </c>
      <c r="J29" s="676"/>
      <c r="K29" s="676"/>
      <c r="L29" s="641"/>
      <c r="M29" s="639" t="s">
        <v>609</v>
      </c>
      <c r="N29" s="676"/>
      <c r="O29" s="676"/>
      <c r="P29" s="641"/>
      <c r="Q29" s="639" t="s">
        <v>608</v>
      </c>
      <c r="R29" s="676"/>
      <c r="S29" s="676"/>
      <c r="T29" s="641"/>
      <c r="U29" s="406"/>
      <c r="V29" s="406"/>
    </row>
    <row r="30" spans="1:32" s="411" customFormat="1" ht="54.95" customHeight="1" thickBot="1">
      <c r="A30" s="657" t="s">
        <v>316</v>
      </c>
      <c r="B30" s="658"/>
      <c r="C30" s="658"/>
      <c r="D30" s="659"/>
      <c r="E30" s="657" t="s">
        <v>505</v>
      </c>
      <c r="F30" s="658"/>
      <c r="G30" s="658"/>
      <c r="H30" s="659"/>
      <c r="I30" s="657" t="s">
        <v>259</v>
      </c>
      <c r="J30" s="658"/>
      <c r="K30" s="658"/>
      <c r="L30" s="659"/>
      <c r="M30" s="657" t="s">
        <v>260</v>
      </c>
      <c r="N30" s="658"/>
      <c r="O30" s="658"/>
      <c r="P30" s="659"/>
      <c r="Q30" s="657" t="s">
        <v>261</v>
      </c>
      <c r="R30" s="658"/>
      <c r="S30" s="658"/>
      <c r="T30" s="659"/>
      <c r="U30" s="406"/>
      <c r="V30" s="406"/>
    </row>
    <row r="31" spans="1:32" s="412" customFormat="1" ht="2.25" customHeight="1" thickBot="1">
      <c r="A31" s="678"/>
      <c r="B31" s="679"/>
      <c r="C31" s="679"/>
      <c r="D31" s="680"/>
      <c r="E31" s="636"/>
      <c r="F31" s="637"/>
      <c r="G31" s="637"/>
      <c r="H31" s="638"/>
      <c r="I31" s="636"/>
      <c r="J31" s="637"/>
      <c r="K31" s="637"/>
      <c r="L31" s="638"/>
      <c r="M31" s="636"/>
      <c r="N31" s="637"/>
      <c r="O31" s="637"/>
      <c r="P31" s="638"/>
      <c r="Q31" s="636"/>
      <c r="R31" s="637"/>
      <c r="S31" s="637"/>
      <c r="T31" s="638"/>
      <c r="U31" s="406"/>
      <c r="V31" s="406"/>
    </row>
    <row r="32" spans="1:32" s="412" customFormat="1" ht="25.5" customHeight="1">
      <c r="A32" s="428" t="s">
        <v>287</v>
      </c>
      <c r="B32" s="426">
        <f>第三週明細!W12</f>
        <v>731.7</v>
      </c>
      <c r="C32" s="426" t="s">
        <v>9</v>
      </c>
      <c r="D32" s="432">
        <f>第三週明細!W8</f>
        <v>24.5</v>
      </c>
      <c r="E32" s="428" t="s">
        <v>287</v>
      </c>
      <c r="F32" s="426">
        <f>第三週明細!W20</f>
        <v>739</v>
      </c>
      <c r="G32" s="426" t="s">
        <v>9</v>
      </c>
      <c r="H32" s="427">
        <f>第三週明細!W16</f>
        <v>23</v>
      </c>
      <c r="I32" s="428" t="s">
        <v>287</v>
      </c>
      <c r="J32" s="426">
        <f>第三週明細!W28</f>
        <v>752.5</v>
      </c>
      <c r="K32" s="426" t="s">
        <v>9</v>
      </c>
      <c r="L32" s="427">
        <f>第三週明細!W24</f>
        <v>26.5</v>
      </c>
      <c r="M32" s="428" t="s">
        <v>287</v>
      </c>
      <c r="N32" s="426">
        <v>735</v>
      </c>
      <c r="O32" s="426" t="s">
        <v>9</v>
      </c>
      <c r="P32" s="427" t="s">
        <v>305</v>
      </c>
      <c r="Q32" s="428" t="s">
        <v>287</v>
      </c>
      <c r="R32" s="426">
        <f>第三週明細!W44</f>
        <v>732.5</v>
      </c>
      <c r="S32" s="426" t="s">
        <v>9</v>
      </c>
      <c r="T32" s="427">
        <f>第三週明細!W40</f>
        <v>26.5</v>
      </c>
      <c r="U32" s="406"/>
      <c r="V32" s="406"/>
    </row>
    <row r="33" spans="1:22" s="412" customFormat="1" ht="28.5" customHeight="1" thickBot="1">
      <c r="A33" s="431" t="s">
        <v>288</v>
      </c>
      <c r="B33" s="431">
        <f>第三週明細!W6</f>
        <v>95.5</v>
      </c>
      <c r="C33" s="430" t="s">
        <v>11</v>
      </c>
      <c r="D33" s="431">
        <f>第三週明細!W10</f>
        <v>32.300000000000004</v>
      </c>
      <c r="E33" s="429" t="s">
        <v>288</v>
      </c>
      <c r="F33" s="430">
        <f>第三週明細!W14</f>
        <v>95.5</v>
      </c>
      <c r="G33" s="430" t="s">
        <v>11</v>
      </c>
      <c r="H33" s="431">
        <f>第三週明細!W18</f>
        <v>33</v>
      </c>
      <c r="I33" s="429" t="s">
        <v>288</v>
      </c>
      <c r="J33" s="430">
        <f>第三週明細!W22</f>
        <v>95.5</v>
      </c>
      <c r="K33" s="430" t="s">
        <v>11</v>
      </c>
      <c r="L33" s="431">
        <f>第三週明細!W26</f>
        <v>33</v>
      </c>
      <c r="M33" s="429" t="s">
        <v>288</v>
      </c>
      <c r="N33" s="430">
        <v>103</v>
      </c>
      <c r="O33" s="430" t="s">
        <v>11</v>
      </c>
      <c r="P33" s="431" t="s">
        <v>306</v>
      </c>
      <c r="Q33" s="429" t="s">
        <v>288</v>
      </c>
      <c r="R33" s="430">
        <f>第三週明細!W38</f>
        <v>96.5</v>
      </c>
      <c r="S33" s="430" t="s">
        <v>11</v>
      </c>
      <c r="T33" s="431">
        <f>第三週明細!W42</f>
        <v>27</v>
      </c>
      <c r="U33" s="406"/>
      <c r="V33" s="406"/>
    </row>
    <row r="34" spans="1:22" s="424" customFormat="1" ht="53.25" customHeight="1" thickBot="1">
      <c r="A34" s="643" t="s">
        <v>455</v>
      </c>
      <c r="B34" s="644"/>
      <c r="C34" s="644"/>
      <c r="D34" s="645"/>
      <c r="E34" s="643" t="s">
        <v>456</v>
      </c>
      <c r="F34" s="644"/>
      <c r="G34" s="644"/>
      <c r="H34" s="645"/>
      <c r="I34" s="643" t="s">
        <v>457</v>
      </c>
      <c r="J34" s="644"/>
      <c r="K34" s="644"/>
      <c r="L34" s="645"/>
      <c r="M34" s="643" t="s">
        <v>458</v>
      </c>
      <c r="N34" s="644"/>
      <c r="O34" s="644"/>
      <c r="P34" s="645"/>
      <c r="Q34" s="643" t="s">
        <v>459</v>
      </c>
      <c r="R34" s="644"/>
      <c r="S34" s="644"/>
      <c r="T34" s="645"/>
      <c r="U34" s="406"/>
      <c r="V34" s="406"/>
    </row>
    <row r="35" spans="1:22" s="411" customFormat="1" ht="54.95" customHeight="1">
      <c r="A35" s="646" t="s">
        <v>83</v>
      </c>
      <c r="B35" s="647"/>
      <c r="C35" s="647"/>
      <c r="D35" s="648"/>
      <c r="E35" s="646" t="s">
        <v>83</v>
      </c>
      <c r="F35" s="647"/>
      <c r="G35" s="647"/>
      <c r="H35" s="648"/>
      <c r="I35" s="646" t="s">
        <v>515</v>
      </c>
      <c r="J35" s="647"/>
      <c r="K35" s="647"/>
      <c r="L35" s="648"/>
      <c r="M35" s="646" t="s">
        <v>84</v>
      </c>
      <c r="N35" s="647"/>
      <c r="O35" s="647"/>
      <c r="P35" s="648"/>
      <c r="Q35" s="646" t="s">
        <v>265</v>
      </c>
      <c r="R35" s="647"/>
      <c r="S35" s="647"/>
      <c r="T35" s="648"/>
      <c r="U35" s="406"/>
      <c r="V35" s="406"/>
    </row>
    <row r="36" spans="1:22" s="411" customFormat="1" ht="54.95" customHeight="1">
      <c r="A36" s="639" t="s">
        <v>520</v>
      </c>
      <c r="B36" s="640"/>
      <c r="C36" s="640"/>
      <c r="D36" s="641"/>
      <c r="E36" s="639" t="s">
        <v>522</v>
      </c>
      <c r="F36" s="640"/>
      <c r="G36" s="640"/>
      <c r="H36" s="641"/>
      <c r="I36" s="639" t="s">
        <v>95</v>
      </c>
      <c r="J36" s="640"/>
      <c r="K36" s="640"/>
      <c r="L36" s="641"/>
      <c r="M36" s="639" t="s">
        <v>499</v>
      </c>
      <c r="N36" s="640"/>
      <c r="O36" s="640"/>
      <c r="P36" s="641"/>
      <c r="Q36" s="639" t="s">
        <v>214</v>
      </c>
      <c r="R36" s="640"/>
      <c r="S36" s="640"/>
      <c r="T36" s="641"/>
      <c r="U36" s="406"/>
      <c r="V36" s="406"/>
    </row>
    <row r="37" spans="1:22" s="411" customFormat="1" ht="54.95" customHeight="1">
      <c r="A37" s="639" t="s">
        <v>269</v>
      </c>
      <c r="B37" s="640"/>
      <c r="C37" s="640"/>
      <c r="D37" s="641"/>
      <c r="E37" s="639" t="s">
        <v>497</v>
      </c>
      <c r="F37" s="640"/>
      <c r="G37" s="640"/>
      <c r="H37" s="641"/>
      <c r="I37" s="639" t="s">
        <v>604</v>
      </c>
      <c r="J37" s="640"/>
      <c r="K37" s="640"/>
      <c r="L37" s="641"/>
      <c r="M37" s="639" t="s">
        <v>526</v>
      </c>
      <c r="N37" s="640"/>
      <c r="O37" s="640"/>
      <c r="P37" s="641"/>
      <c r="Q37" s="639" t="s">
        <v>560</v>
      </c>
      <c r="R37" s="640"/>
      <c r="S37" s="640"/>
      <c r="T37" s="641"/>
      <c r="U37" s="406"/>
      <c r="V37" s="406"/>
    </row>
    <row r="38" spans="1:22" s="411" customFormat="1" ht="54.95" customHeight="1">
      <c r="A38" s="639" t="s">
        <v>523</v>
      </c>
      <c r="B38" s="640"/>
      <c r="C38" s="640"/>
      <c r="D38" s="641"/>
      <c r="E38" s="639" t="s">
        <v>223</v>
      </c>
      <c r="F38" s="640"/>
      <c r="G38" s="640"/>
      <c r="H38" s="641"/>
      <c r="I38" s="639" t="s">
        <v>603</v>
      </c>
      <c r="J38" s="640"/>
      <c r="K38" s="640"/>
      <c r="L38" s="641"/>
      <c r="M38" s="639" t="s">
        <v>139</v>
      </c>
      <c r="N38" s="640"/>
      <c r="O38" s="640"/>
      <c r="P38" s="641"/>
      <c r="Q38" s="639" t="s">
        <v>598</v>
      </c>
      <c r="R38" s="640"/>
      <c r="S38" s="640"/>
      <c r="T38" s="641"/>
      <c r="U38" s="406"/>
      <c r="V38" s="406"/>
    </row>
    <row r="39" spans="1:22" s="411" customFormat="1" ht="54.95" customHeight="1">
      <c r="A39" s="639" t="s">
        <v>608</v>
      </c>
      <c r="B39" s="676"/>
      <c r="C39" s="676"/>
      <c r="D39" s="641"/>
      <c r="E39" s="639" t="s">
        <v>609</v>
      </c>
      <c r="F39" s="676"/>
      <c r="G39" s="676"/>
      <c r="H39" s="641"/>
      <c r="I39" s="639" t="s">
        <v>609</v>
      </c>
      <c r="J39" s="676"/>
      <c r="K39" s="676"/>
      <c r="L39" s="641"/>
      <c r="M39" s="639" t="s">
        <v>608</v>
      </c>
      <c r="N39" s="676"/>
      <c r="O39" s="676"/>
      <c r="P39" s="641"/>
      <c r="Q39" s="639" t="s">
        <v>608</v>
      </c>
      <c r="R39" s="676"/>
      <c r="S39" s="676"/>
      <c r="T39" s="641"/>
      <c r="U39" s="406"/>
      <c r="V39" s="406"/>
    </row>
    <row r="40" spans="1:22" s="411" customFormat="1" ht="54.95" customHeight="1" thickBot="1">
      <c r="A40" s="657" t="s">
        <v>233</v>
      </c>
      <c r="B40" s="658"/>
      <c r="C40" s="658"/>
      <c r="D40" s="659"/>
      <c r="E40" s="657" t="s">
        <v>258</v>
      </c>
      <c r="F40" s="658"/>
      <c r="G40" s="658"/>
      <c r="H40" s="659"/>
      <c r="I40" s="657" t="s">
        <v>502</v>
      </c>
      <c r="J40" s="658"/>
      <c r="K40" s="658"/>
      <c r="L40" s="659"/>
      <c r="M40" s="657" t="s">
        <v>501</v>
      </c>
      <c r="N40" s="658"/>
      <c r="O40" s="658"/>
      <c r="P40" s="659"/>
      <c r="Q40" s="657" t="s">
        <v>104</v>
      </c>
      <c r="R40" s="658"/>
      <c r="S40" s="658"/>
      <c r="T40" s="659"/>
      <c r="U40" s="406"/>
      <c r="V40" s="406"/>
    </row>
    <row r="41" spans="1:22" s="412" customFormat="1" ht="1.5" customHeight="1">
      <c r="A41" s="636"/>
      <c r="B41" s="637"/>
      <c r="C41" s="637"/>
      <c r="D41" s="638"/>
      <c r="E41" s="636"/>
      <c r="F41" s="637"/>
      <c r="G41" s="637"/>
      <c r="H41" s="638"/>
      <c r="I41" s="636"/>
      <c r="J41" s="637"/>
      <c r="K41" s="637"/>
      <c r="L41" s="638"/>
      <c r="M41" s="636"/>
      <c r="N41" s="637"/>
      <c r="O41" s="637"/>
      <c r="P41" s="638"/>
      <c r="Q41" s="636"/>
      <c r="R41" s="637"/>
      <c r="S41" s="637"/>
      <c r="T41" s="638"/>
      <c r="U41" s="406"/>
      <c r="V41" s="406"/>
    </row>
    <row r="42" spans="1:22" s="412" customFormat="1" ht="24" customHeight="1" thickBot="1">
      <c r="A42" s="428" t="s">
        <v>287</v>
      </c>
      <c r="B42" s="426">
        <f>第四周明細!W12</f>
        <v>746.3</v>
      </c>
      <c r="C42" s="426" t="s">
        <v>9</v>
      </c>
      <c r="D42" s="427">
        <f>第四周明細!W8</f>
        <v>25.5</v>
      </c>
      <c r="E42" s="428" t="s">
        <v>287</v>
      </c>
      <c r="F42" s="426">
        <f>第四周明細!W20</f>
        <v>692.6</v>
      </c>
      <c r="G42" s="426" t="s">
        <v>9</v>
      </c>
      <c r="H42" s="427">
        <f>第四周明細!W16</f>
        <v>23</v>
      </c>
      <c r="I42" s="428" t="s">
        <v>287</v>
      </c>
      <c r="J42" s="426">
        <f>第四周明細!W28</f>
        <v>713.5</v>
      </c>
      <c r="K42" s="426" t="s">
        <v>9</v>
      </c>
      <c r="L42" s="427">
        <f>第四周明細!W24</f>
        <v>23.5</v>
      </c>
      <c r="M42" s="433" t="s">
        <v>287</v>
      </c>
      <c r="N42" s="434">
        <f>第四周明細!W36</f>
        <v>739</v>
      </c>
      <c r="O42" s="426" t="s">
        <v>308</v>
      </c>
      <c r="P42" s="426">
        <f>第四周明細!W32</f>
        <v>25</v>
      </c>
      <c r="Q42" s="433" t="s">
        <v>287</v>
      </c>
      <c r="R42" s="434">
        <f>第四周明細!W44</f>
        <v>680.6</v>
      </c>
      <c r="S42" s="434" t="s">
        <v>9</v>
      </c>
      <c r="T42" s="435">
        <f>第四周明細!W40</f>
        <v>21</v>
      </c>
      <c r="U42" s="406"/>
      <c r="V42" s="406"/>
    </row>
    <row r="43" spans="1:22" s="412" customFormat="1" ht="24.75" customHeight="1" thickBot="1">
      <c r="A43" s="426" t="s">
        <v>288</v>
      </c>
      <c r="B43" s="426">
        <f>第四周明細!W6</f>
        <v>95.5</v>
      </c>
      <c r="C43" s="430" t="s">
        <v>11</v>
      </c>
      <c r="D43" s="431">
        <f>第四周明細!W10</f>
        <v>33.700000000000003</v>
      </c>
      <c r="E43" s="426" t="s">
        <v>288</v>
      </c>
      <c r="F43" s="426">
        <f>第四周明細!W14</f>
        <v>98</v>
      </c>
      <c r="G43" s="434" t="s">
        <v>11</v>
      </c>
      <c r="H43" s="435">
        <f>第四周明細!W18</f>
        <v>27.9</v>
      </c>
      <c r="I43" s="433" t="s">
        <v>7</v>
      </c>
      <c r="J43" s="434">
        <f>第四周明細!W22</f>
        <v>96.5</v>
      </c>
      <c r="K43" s="434" t="s">
        <v>11</v>
      </c>
      <c r="L43" s="435">
        <f>第四周明細!W26</f>
        <v>29.000000000000004</v>
      </c>
      <c r="M43" s="436" t="s">
        <v>7</v>
      </c>
      <c r="N43" s="437">
        <f>第四周明細!W30</f>
        <v>95.5</v>
      </c>
      <c r="O43" s="437" t="s">
        <v>11</v>
      </c>
      <c r="P43" s="438">
        <f>第四周明細!W34</f>
        <v>33</v>
      </c>
      <c r="Q43" s="436" t="s">
        <v>7</v>
      </c>
      <c r="R43" s="437">
        <f>第四周明細!W38</f>
        <v>95.5</v>
      </c>
      <c r="S43" s="437" t="s">
        <v>11</v>
      </c>
      <c r="T43" s="438">
        <f>第四周明細!W42</f>
        <v>27.4</v>
      </c>
      <c r="U43" s="406"/>
      <c r="V43" s="406"/>
    </row>
    <row r="44" spans="1:22" s="424" customFormat="1" ht="53.25" customHeight="1" thickBot="1">
      <c r="A44" s="643" t="s">
        <v>460</v>
      </c>
      <c r="B44" s="644"/>
      <c r="C44" s="644"/>
      <c r="D44" s="645"/>
      <c r="E44" s="643"/>
      <c r="F44" s="644"/>
      <c r="G44" s="644"/>
      <c r="H44" s="645"/>
      <c r="I44" s="643"/>
      <c r="J44" s="644"/>
      <c r="K44" s="644"/>
      <c r="L44" s="645"/>
      <c r="M44" s="643"/>
      <c r="N44" s="644"/>
      <c r="O44" s="644"/>
      <c r="P44" s="645"/>
      <c r="Q44" s="643"/>
      <c r="R44" s="644"/>
      <c r="S44" s="644"/>
      <c r="T44" s="645"/>
      <c r="U44" s="406"/>
      <c r="V44" s="406"/>
    </row>
    <row r="45" spans="1:22" s="411" customFormat="1" ht="54.95" customHeight="1">
      <c r="A45" s="646" t="s">
        <v>295</v>
      </c>
      <c r="B45" s="647"/>
      <c r="C45" s="647"/>
      <c r="D45" s="648"/>
      <c r="E45" s="646"/>
      <c r="F45" s="647"/>
      <c r="G45" s="647"/>
      <c r="H45" s="648"/>
      <c r="I45" s="646"/>
      <c r="J45" s="647"/>
      <c r="K45" s="647"/>
      <c r="L45" s="648"/>
      <c r="M45" s="646"/>
      <c r="N45" s="647"/>
      <c r="O45" s="647"/>
      <c r="P45" s="648"/>
      <c r="Q45" s="639"/>
      <c r="R45" s="640"/>
      <c r="S45" s="640"/>
      <c r="T45" s="641"/>
      <c r="U45" s="406"/>
      <c r="V45" s="406"/>
    </row>
    <row r="46" spans="1:22" s="411" customFormat="1" ht="54.95" customHeight="1">
      <c r="A46" s="639" t="s">
        <v>224</v>
      </c>
      <c r="B46" s="640"/>
      <c r="C46" s="640"/>
      <c r="D46" s="641"/>
      <c r="E46" s="639"/>
      <c r="F46" s="640"/>
      <c r="G46" s="640"/>
      <c r="H46" s="641"/>
      <c r="I46" s="639"/>
      <c r="J46" s="640"/>
      <c r="K46" s="640"/>
      <c r="L46" s="641"/>
      <c r="M46" s="639"/>
      <c r="N46" s="640"/>
      <c r="O46" s="640"/>
      <c r="P46" s="641"/>
      <c r="Q46" s="639"/>
      <c r="R46" s="640"/>
      <c r="S46" s="640"/>
      <c r="T46" s="641"/>
      <c r="U46" s="406"/>
      <c r="V46" s="406"/>
    </row>
    <row r="47" spans="1:22" s="411" customFormat="1" ht="54.95" customHeight="1">
      <c r="A47" s="639" t="s">
        <v>461</v>
      </c>
      <c r="B47" s="640"/>
      <c r="C47" s="640"/>
      <c r="D47" s="641"/>
      <c r="E47" s="639"/>
      <c r="F47" s="640"/>
      <c r="G47" s="640"/>
      <c r="H47" s="641"/>
      <c r="I47" s="639"/>
      <c r="J47" s="640"/>
      <c r="K47" s="640"/>
      <c r="L47" s="641"/>
      <c r="M47" s="639"/>
      <c r="N47" s="640"/>
      <c r="O47" s="640"/>
      <c r="P47" s="641"/>
      <c r="Q47" s="639"/>
      <c r="R47" s="640"/>
      <c r="S47" s="640"/>
      <c r="T47" s="641"/>
      <c r="U47" s="406"/>
      <c r="V47" s="406"/>
    </row>
    <row r="48" spans="1:22" s="411" customFormat="1" ht="54.95" customHeight="1">
      <c r="A48" s="639" t="s">
        <v>561</v>
      </c>
      <c r="B48" s="640"/>
      <c r="C48" s="640"/>
      <c r="D48" s="641"/>
      <c r="E48" s="639"/>
      <c r="F48" s="640"/>
      <c r="G48" s="640"/>
      <c r="H48" s="641"/>
      <c r="I48" s="639"/>
      <c r="J48" s="640"/>
      <c r="K48" s="640"/>
      <c r="L48" s="641"/>
      <c r="M48" s="639"/>
      <c r="N48" s="640"/>
      <c r="O48" s="640"/>
      <c r="P48" s="641"/>
      <c r="Q48" s="639"/>
      <c r="R48" s="640"/>
      <c r="S48" s="640"/>
      <c r="T48" s="641"/>
      <c r="U48" s="406"/>
      <c r="V48" s="406"/>
    </row>
    <row r="49" spans="1:22" s="411" customFormat="1" ht="54.95" customHeight="1">
      <c r="A49" s="639" t="s">
        <v>608</v>
      </c>
      <c r="B49" s="676"/>
      <c r="C49" s="676"/>
      <c r="D49" s="641"/>
      <c r="E49" s="639"/>
      <c r="F49" s="640"/>
      <c r="G49" s="640"/>
      <c r="H49" s="641"/>
      <c r="I49" s="639"/>
      <c r="J49" s="640"/>
      <c r="K49" s="640"/>
      <c r="L49" s="641"/>
      <c r="M49" s="639"/>
      <c r="N49" s="640"/>
      <c r="O49" s="640"/>
      <c r="P49" s="641"/>
      <c r="Q49" s="639"/>
      <c r="R49" s="640"/>
      <c r="S49" s="640"/>
      <c r="T49" s="641"/>
      <c r="U49" s="406"/>
      <c r="V49" s="406"/>
    </row>
    <row r="50" spans="1:22" s="410" customFormat="1" ht="54.95" customHeight="1" thickBot="1">
      <c r="A50" s="657" t="s">
        <v>464</v>
      </c>
      <c r="B50" s="658"/>
      <c r="C50" s="658"/>
      <c r="D50" s="659"/>
      <c r="E50" s="657"/>
      <c r="F50" s="658"/>
      <c r="G50" s="658"/>
      <c r="H50" s="659"/>
      <c r="I50" s="657"/>
      <c r="J50" s="658"/>
      <c r="K50" s="658"/>
      <c r="L50" s="659"/>
      <c r="M50" s="657"/>
      <c r="N50" s="658"/>
      <c r="O50" s="658"/>
      <c r="P50" s="659"/>
      <c r="Q50" s="657"/>
      <c r="R50" s="658"/>
      <c r="S50" s="658"/>
      <c r="T50" s="659"/>
      <c r="U50" s="406"/>
      <c r="V50" s="406"/>
    </row>
    <row r="51" spans="1:22" ht="2.25" customHeight="1" thickBot="1">
      <c r="A51" s="636"/>
      <c r="B51" s="637"/>
      <c r="C51" s="637"/>
      <c r="D51" s="638"/>
      <c r="E51" s="636"/>
      <c r="F51" s="637"/>
      <c r="G51" s="637"/>
      <c r="H51" s="638"/>
      <c r="I51" s="636"/>
      <c r="J51" s="637"/>
      <c r="K51" s="637"/>
      <c r="L51" s="638"/>
      <c r="M51" s="636"/>
      <c r="N51" s="637"/>
      <c r="O51" s="637"/>
      <c r="P51" s="638"/>
      <c r="Q51" s="678"/>
      <c r="R51" s="679"/>
      <c r="S51" s="679"/>
      <c r="T51" s="680"/>
      <c r="U51" s="406"/>
      <c r="V51" s="406"/>
    </row>
    <row r="52" spans="1:22" ht="27" customHeight="1">
      <c r="A52" s="428" t="s">
        <v>287</v>
      </c>
      <c r="B52" s="426">
        <f>'第五周明細 '!W12</f>
        <v>717.1</v>
      </c>
      <c r="C52" s="426" t="s">
        <v>9</v>
      </c>
      <c r="D52" s="427">
        <f>'第五周明細 '!W8</f>
        <v>23.5</v>
      </c>
      <c r="E52" s="428" t="s">
        <v>287</v>
      </c>
      <c r="F52" s="439">
        <f>'第五周明細 '!W20</f>
        <v>0</v>
      </c>
      <c r="G52" s="426" t="s">
        <v>9</v>
      </c>
      <c r="H52" s="440">
        <f>'第五周明細 '!W16</f>
        <v>23</v>
      </c>
      <c r="I52" s="428" t="s">
        <v>287</v>
      </c>
      <c r="J52" s="439">
        <f>'第五周明細 '!W28</f>
        <v>0</v>
      </c>
      <c r="K52" s="426" t="s">
        <v>9</v>
      </c>
      <c r="L52" s="440">
        <f>'第五周明細 '!W24</f>
        <v>0</v>
      </c>
      <c r="M52" s="428" t="s">
        <v>287</v>
      </c>
      <c r="N52" s="439">
        <f>'第五周明細 '!W36</f>
        <v>0</v>
      </c>
      <c r="O52" s="426" t="s">
        <v>9</v>
      </c>
      <c r="P52" s="440">
        <f>'第五周明細 '!W32</f>
        <v>0</v>
      </c>
      <c r="Q52" s="416" t="s">
        <v>287</v>
      </c>
      <c r="R52" s="419">
        <f>'第五周明細 '!W44</f>
        <v>0</v>
      </c>
      <c r="S52" s="417" t="s">
        <v>9</v>
      </c>
      <c r="T52" s="420">
        <f>'第五周明細 '!W40</f>
        <v>0</v>
      </c>
      <c r="U52" s="406"/>
      <c r="V52" s="406"/>
    </row>
    <row r="53" spans="1:22" ht="26.25" customHeight="1" thickBot="1">
      <c r="A53" s="430" t="s">
        <v>7</v>
      </c>
      <c r="B53" s="431">
        <f>'第五周明細 '!W6</f>
        <v>95.5</v>
      </c>
      <c r="C53" s="430" t="s">
        <v>11</v>
      </c>
      <c r="D53" s="431">
        <f>'第五周明細 '!W10</f>
        <v>30.9</v>
      </c>
      <c r="E53" s="430" t="s">
        <v>288</v>
      </c>
      <c r="F53" s="431">
        <f>'第五周明細 '!W14</f>
        <v>0</v>
      </c>
      <c r="G53" s="430" t="s">
        <v>11</v>
      </c>
      <c r="H53" s="441">
        <f>'第五周明細 '!W18</f>
        <v>0</v>
      </c>
      <c r="I53" s="430" t="s">
        <v>288</v>
      </c>
      <c r="J53" s="431">
        <f>'第五周明細 '!W22</f>
        <v>0</v>
      </c>
      <c r="K53" s="430" t="s">
        <v>11</v>
      </c>
      <c r="L53" s="441">
        <f>'第五周明細 '!W26</f>
        <v>0</v>
      </c>
      <c r="M53" s="429" t="s">
        <v>288</v>
      </c>
      <c r="N53" s="442">
        <f>'第五周明細 '!W30</f>
        <v>0</v>
      </c>
      <c r="O53" s="430" t="s">
        <v>11</v>
      </c>
      <c r="P53" s="441">
        <f>'第五周明細 '!W34</f>
        <v>0</v>
      </c>
      <c r="Q53" s="421" t="s">
        <v>288</v>
      </c>
      <c r="R53" s="422">
        <f>'第五周明細 '!W38</f>
        <v>0</v>
      </c>
      <c r="S53" s="422" t="s">
        <v>11</v>
      </c>
      <c r="T53" s="423">
        <f>'第五周明細 '!W42</f>
        <v>0</v>
      </c>
      <c r="U53" s="406"/>
      <c r="V53" s="406"/>
    </row>
    <row r="54" spans="1:22" ht="24.75" customHeight="1">
      <c r="U54" s="406"/>
      <c r="V54" s="406"/>
    </row>
    <row r="55" spans="1:22" ht="45.75" hidden="1" customHeight="1">
      <c r="A55" s="663"/>
      <c r="B55" s="664"/>
      <c r="C55" s="664"/>
      <c r="D55" s="665"/>
      <c r="U55" s="406"/>
      <c r="V55" s="406"/>
    </row>
    <row r="56" spans="1:22" ht="45.75" hidden="1" customHeight="1">
      <c r="A56" s="633"/>
      <c r="B56" s="634"/>
      <c r="C56" s="634"/>
      <c r="D56" s="635"/>
      <c r="U56" s="406"/>
      <c r="V56" s="406"/>
    </row>
    <row r="57" spans="1:22" ht="45.75" hidden="1" customHeight="1">
      <c r="A57" s="633"/>
      <c r="B57" s="634"/>
      <c r="C57" s="634"/>
      <c r="D57" s="635"/>
      <c r="U57" s="406"/>
      <c r="V57" s="406"/>
    </row>
    <row r="58" spans="1:22" ht="45.75" hidden="1" customHeight="1">
      <c r="A58" s="633"/>
      <c r="B58" s="634"/>
      <c r="C58" s="634"/>
      <c r="D58" s="635"/>
      <c r="U58" s="406"/>
      <c r="V58" s="406"/>
    </row>
    <row r="59" spans="1:22" ht="46.5" hidden="1" customHeight="1" thickBot="1">
      <c r="A59" s="660"/>
      <c r="B59" s="661"/>
      <c r="C59" s="661"/>
      <c r="D59" s="662"/>
      <c r="U59" s="406"/>
      <c r="V59" s="406"/>
    </row>
    <row r="60" spans="1:22" ht="25.5" hidden="1" customHeight="1">
      <c r="A60" s="443"/>
      <c r="B60" s="444"/>
      <c r="C60" s="445"/>
      <c r="D60" s="446"/>
      <c r="U60" s="406"/>
      <c r="V60" s="406"/>
    </row>
    <row r="61" spans="1:22" ht="26.25" hidden="1" customHeight="1" thickBot="1">
      <c r="A61" s="447"/>
      <c r="B61" s="448"/>
      <c r="C61" s="449"/>
      <c r="D61" s="450"/>
      <c r="U61" s="406"/>
      <c r="V61" s="406"/>
    </row>
    <row r="62" spans="1:22" ht="16.5" hidden="1" customHeight="1">
      <c r="U62" s="406"/>
      <c r="V62" s="406"/>
    </row>
    <row r="63" spans="1:22">
      <c r="U63" s="406"/>
      <c r="V63" s="406"/>
    </row>
    <row r="64" spans="1:22">
      <c r="U64" s="406"/>
      <c r="V64" s="406"/>
    </row>
    <row r="65" spans="3:22">
      <c r="I65" s="451"/>
      <c r="J65" s="451"/>
      <c r="U65" s="406"/>
      <c r="V65" s="406"/>
    </row>
    <row r="66" spans="3:22">
      <c r="C66" s="651"/>
      <c r="D66" s="651"/>
      <c r="E66" s="651"/>
      <c r="F66" s="651"/>
      <c r="G66" s="651"/>
      <c r="H66" s="651"/>
      <c r="I66" s="651"/>
      <c r="J66" s="651"/>
      <c r="K66" s="651"/>
      <c r="L66" s="651"/>
      <c r="M66" s="651"/>
      <c r="U66" s="406"/>
      <c r="V66" s="406"/>
    </row>
    <row r="67" spans="3:22">
      <c r="C67" s="651"/>
      <c r="D67" s="651"/>
      <c r="E67" s="651"/>
      <c r="F67" s="651"/>
      <c r="G67" s="651"/>
      <c r="H67" s="651"/>
      <c r="I67" s="651"/>
      <c r="J67" s="651"/>
      <c r="K67" s="651"/>
      <c r="L67" s="651"/>
      <c r="M67" s="651"/>
      <c r="U67" s="406"/>
      <c r="V67" s="406"/>
    </row>
    <row r="68" spans="3:22">
      <c r="C68" s="651"/>
      <c r="D68" s="651"/>
      <c r="E68" s="651"/>
      <c r="F68" s="651"/>
      <c r="G68" s="651"/>
      <c r="H68" s="651"/>
      <c r="I68" s="651"/>
      <c r="J68" s="651"/>
      <c r="K68" s="651"/>
      <c r="L68" s="651"/>
      <c r="M68" s="651"/>
      <c r="U68" s="406"/>
      <c r="V68" s="406"/>
    </row>
    <row r="69" spans="3:22">
      <c r="C69" s="651"/>
      <c r="D69" s="651"/>
      <c r="E69" s="651"/>
      <c r="F69" s="651"/>
      <c r="G69" s="651"/>
      <c r="H69" s="651"/>
      <c r="I69" s="651"/>
      <c r="J69" s="651"/>
      <c r="K69" s="651"/>
      <c r="L69" s="651"/>
      <c r="M69" s="651"/>
      <c r="U69" s="406"/>
      <c r="V69" s="406"/>
    </row>
    <row r="70" spans="3:22">
      <c r="C70" s="651"/>
      <c r="D70" s="651"/>
      <c r="E70" s="651"/>
      <c r="F70" s="651"/>
      <c r="G70" s="651"/>
      <c r="H70" s="651"/>
      <c r="I70" s="651"/>
      <c r="J70" s="651"/>
      <c r="K70" s="651"/>
      <c r="L70" s="651"/>
      <c r="M70" s="651"/>
      <c r="U70" s="406"/>
      <c r="V70" s="406"/>
    </row>
    <row r="71" spans="3:22">
      <c r="C71" s="651"/>
      <c r="D71" s="651"/>
      <c r="E71" s="651"/>
      <c r="F71" s="651"/>
      <c r="G71" s="651"/>
      <c r="H71" s="651"/>
      <c r="I71" s="651"/>
      <c r="J71" s="651"/>
      <c r="K71" s="651"/>
      <c r="L71" s="651"/>
      <c r="M71" s="651"/>
      <c r="U71" s="406"/>
      <c r="V71" s="406"/>
    </row>
    <row r="72" spans="3:22">
      <c r="U72" s="406"/>
      <c r="V72" s="406"/>
    </row>
    <row r="73" spans="3:22">
      <c r="U73" s="406"/>
      <c r="V73" s="406"/>
    </row>
    <row r="74" spans="3:22">
      <c r="U74" s="406"/>
      <c r="V74" s="406"/>
    </row>
    <row r="75" spans="3:22">
      <c r="U75" s="406"/>
      <c r="V75" s="406"/>
    </row>
    <row r="76" spans="3:22">
      <c r="U76" s="406"/>
      <c r="V76" s="406"/>
    </row>
    <row r="77" spans="3:22">
      <c r="U77" s="406"/>
      <c r="V77" s="406"/>
    </row>
    <row r="78" spans="3:22">
      <c r="N78" s="406"/>
      <c r="O78" s="406"/>
      <c r="P78" s="406"/>
      <c r="Q78" s="406"/>
      <c r="R78" s="406"/>
      <c r="S78" s="406"/>
    </row>
    <row r="79" spans="3:22">
      <c r="N79" s="406"/>
      <c r="O79" s="406"/>
      <c r="P79" s="406"/>
      <c r="Q79" s="406"/>
      <c r="R79" s="406"/>
      <c r="S79" s="406"/>
    </row>
    <row r="80" spans="3:22">
      <c r="N80" s="406"/>
      <c r="O80" s="406"/>
      <c r="P80" s="406"/>
      <c r="Q80" s="406"/>
      <c r="R80" s="406"/>
      <c r="S80" s="406"/>
    </row>
    <row r="81" spans="14:22">
      <c r="N81" s="406"/>
      <c r="O81" s="406"/>
      <c r="P81" s="406"/>
      <c r="Q81" s="406"/>
      <c r="R81" s="406"/>
      <c r="S81" s="406"/>
    </row>
    <row r="82" spans="14:22">
      <c r="N82" s="406"/>
      <c r="O82" s="406"/>
      <c r="P82" s="406"/>
      <c r="Q82" s="406"/>
      <c r="R82" s="406"/>
      <c r="S82" s="406"/>
    </row>
    <row r="83" spans="14:22">
      <c r="N83" s="406"/>
      <c r="O83" s="406"/>
      <c r="P83" s="406"/>
      <c r="Q83" s="406"/>
      <c r="R83" s="406"/>
      <c r="S83" s="406"/>
    </row>
    <row r="84" spans="14:22">
      <c r="N84" s="406"/>
      <c r="O84" s="406"/>
      <c r="P84" s="406"/>
      <c r="Q84" s="406"/>
      <c r="R84" s="406"/>
      <c r="S84" s="406"/>
    </row>
    <row r="85" spans="14:22">
      <c r="N85" s="406"/>
      <c r="O85" s="406"/>
      <c r="P85" s="406"/>
      <c r="Q85" s="406"/>
      <c r="R85" s="406"/>
      <c r="S85" s="406"/>
    </row>
    <row r="86" spans="14:22">
      <c r="N86" s="406"/>
      <c r="O86" s="406"/>
      <c r="P86" s="406"/>
      <c r="Q86" s="406"/>
      <c r="R86" s="406"/>
      <c r="S86" s="406"/>
    </row>
    <row r="87" spans="14:22">
      <c r="N87" s="406"/>
      <c r="O87" s="406"/>
      <c r="P87" s="406"/>
      <c r="Q87" s="406"/>
      <c r="R87" s="406"/>
      <c r="S87" s="406"/>
    </row>
    <row r="88" spans="14:22">
      <c r="N88" s="406"/>
      <c r="O88" s="406"/>
      <c r="P88" s="406"/>
      <c r="Q88" s="406"/>
      <c r="R88" s="406"/>
      <c r="S88" s="406"/>
    </row>
    <row r="89" spans="14:22">
      <c r="N89" s="406"/>
      <c r="O89" s="406"/>
      <c r="P89" s="406"/>
      <c r="Q89" s="406"/>
      <c r="R89" s="406"/>
      <c r="S89" s="406"/>
    </row>
    <row r="90" spans="14:22">
      <c r="N90" s="406"/>
      <c r="O90" s="406"/>
      <c r="P90" s="406"/>
      <c r="Q90" s="406"/>
      <c r="R90" s="406"/>
      <c r="S90" s="406"/>
    </row>
    <row r="91" spans="14:22">
      <c r="U91" s="406"/>
      <c r="V91" s="406"/>
    </row>
    <row r="92" spans="14:22">
      <c r="U92" s="406"/>
      <c r="V92" s="406"/>
    </row>
    <row r="93" spans="14:22">
      <c r="U93" s="406"/>
      <c r="V93" s="406"/>
    </row>
    <row r="94" spans="14:22">
      <c r="U94" s="406"/>
      <c r="V94" s="406"/>
    </row>
    <row r="95" spans="14:22">
      <c r="U95" s="406"/>
      <c r="V95" s="406"/>
    </row>
    <row r="96" spans="14:22">
      <c r="U96" s="406"/>
      <c r="V96" s="406"/>
    </row>
    <row r="97" spans="21:22">
      <c r="U97" s="406"/>
      <c r="V97" s="406"/>
    </row>
    <row r="98" spans="21:22">
      <c r="U98" s="406"/>
      <c r="V98" s="406"/>
    </row>
    <row r="99" spans="21:22">
      <c r="U99" s="406"/>
      <c r="V99" s="406"/>
    </row>
    <row r="100" spans="21:22">
      <c r="U100" s="406"/>
      <c r="V100" s="406"/>
    </row>
    <row r="101" spans="21:22">
      <c r="U101" s="406"/>
      <c r="V101" s="406"/>
    </row>
    <row r="102" spans="21:22">
      <c r="U102" s="406"/>
      <c r="V102" s="406"/>
    </row>
    <row r="103" spans="21:22">
      <c r="U103" s="406"/>
      <c r="V103" s="406"/>
    </row>
    <row r="104" spans="21:22">
      <c r="U104" s="406"/>
      <c r="V104" s="406"/>
    </row>
    <row r="105" spans="21:22">
      <c r="U105" s="406"/>
      <c r="V105" s="406"/>
    </row>
    <row r="106" spans="21:22">
      <c r="U106" s="406"/>
      <c r="V106" s="406"/>
    </row>
    <row r="107" spans="21:22">
      <c r="U107" s="406"/>
      <c r="V107" s="406"/>
    </row>
    <row r="108" spans="21:22">
      <c r="U108" s="406"/>
      <c r="V108" s="406"/>
    </row>
    <row r="109" spans="21:22">
      <c r="U109" s="406"/>
      <c r="V109" s="406"/>
    </row>
    <row r="110" spans="21:22">
      <c r="U110" s="406"/>
      <c r="V110" s="406"/>
    </row>
    <row r="111" spans="21:22">
      <c r="U111" s="406"/>
      <c r="V111" s="406"/>
    </row>
    <row r="112" spans="21:22">
      <c r="U112" s="406"/>
      <c r="V112" s="406"/>
    </row>
    <row r="113" spans="21:22">
      <c r="U113" s="406"/>
      <c r="V113" s="406"/>
    </row>
    <row r="114" spans="21:22">
      <c r="U114" s="406"/>
      <c r="V114" s="406"/>
    </row>
    <row r="115" spans="21:22">
      <c r="U115" s="406"/>
      <c r="V115" s="406"/>
    </row>
    <row r="116" spans="21:22">
      <c r="U116" s="406"/>
      <c r="V116" s="406"/>
    </row>
    <row r="117" spans="21:22">
      <c r="U117" s="406"/>
      <c r="V117" s="406"/>
    </row>
    <row r="118" spans="21:22">
      <c r="U118" s="406"/>
      <c r="V118" s="406"/>
    </row>
    <row r="119" spans="21:22">
      <c r="U119" s="406"/>
      <c r="V119" s="406"/>
    </row>
    <row r="120" spans="21:22">
      <c r="U120" s="406"/>
      <c r="V120" s="406"/>
    </row>
    <row r="121" spans="21:22">
      <c r="U121" s="406"/>
      <c r="V121" s="406"/>
    </row>
    <row r="122" spans="21:22">
      <c r="U122" s="406"/>
      <c r="V122" s="406"/>
    </row>
    <row r="123" spans="21:22">
      <c r="U123" s="406"/>
      <c r="V123" s="406"/>
    </row>
    <row r="124" spans="21:22">
      <c r="U124" s="406"/>
      <c r="V124" s="406"/>
    </row>
    <row r="125" spans="21:22">
      <c r="U125" s="406"/>
      <c r="V125" s="406"/>
    </row>
    <row r="126" spans="21:22">
      <c r="U126" s="406"/>
      <c r="V126" s="406"/>
    </row>
    <row r="127" spans="21:22">
      <c r="U127" s="406"/>
      <c r="V127" s="406"/>
    </row>
    <row r="128" spans="21:22">
      <c r="U128" s="406"/>
      <c r="V128" s="406"/>
    </row>
    <row r="129" spans="21:22">
      <c r="U129" s="406"/>
      <c r="V129" s="406"/>
    </row>
    <row r="130" spans="21:22">
      <c r="U130" s="406"/>
      <c r="V130" s="406"/>
    </row>
    <row r="131" spans="21:22">
      <c r="U131" s="406"/>
      <c r="V131" s="406"/>
    </row>
    <row r="132" spans="21:22">
      <c r="U132" s="406"/>
      <c r="V132" s="406"/>
    </row>
    <row r="133" spans="21:22">
      <c r="U133" s="406"/>
      <c r="V133" s="406"/>
    </row>
    <row r="134" spans="21:22">
      <c r="U134" s="406"/>
      <c r="V134" s="406"/>
    </row>
    <row r="135" spans="21:22">
      <c r="U135" s="406"/>
      <c r="V135" s="406"/>
    </row>
    <row r="136" spans="21:22">
      <c r="U136" s="406"/>
      <c r="V136" s="406"/>
    </row>
    <row r="137" spans="21:22">
      <c r="U137" s="406"/>
      <c r="V137" s="406"/>
    </row>
    <row r="138" spans="21:22">
      <c r="U138" s="406"/>
      <c r="V138" s="406"/>
    </row>
    <row r="139" spans="21:22">
      <c r="U139" s="406"/>
      <c r="V139" s="406"/>
    </row>
    <row r="140" spans="21:22">
      <c r="U140" s="406"/>
      <c r="V140" s="406"/>
    </row>
    <row r="141" spans="21:22">
      <c r="U141" s="406"/>
      <c r="V141" s="406"/>
    </row>
    <row r="142" spans="21:22">
      <c r="U142" s="406"/>
      <c r="V142" s="406"/>
    </row>
    <row r="143" spans="21:22">
      <c r="U143" s="406"/>
      <c r="V143" s="406"/>
    </row>
    <row r="144" spans="21:22">
      <c r="U144" s="406"/>
      <c r="V144" s="406"/>
    </row>
    <row r="145" spans="21:22">
      <c r="U145" s="406"/>
      <c r="V145" s="406"/>
    </row>
    <row r="146" spans="21:22">
      <c r="U146" s="406"/>
      <c r="V146" s="406"/>
    </row>
    <row r="147" spans="21:22">
      <c r="U147" s="406"/>
      <c r="V147" s="406"/>
    </row>
    <row r="148" spans="21:22">
      <c r="U148" s="406"/>
      <c r="V148" s="406"/>
    </row>
    <row r="149" spans="21:22">
      <c r="U149" s="406"/>
      <c r="V149" s="406"/>
    </row>
    <row r="150" spans="21:22">
      <c r="U150" s="406"/>
      <c r="V150" s="406"/>
    </row>
    <row r="151" spans="21:22">
      <c r="U151" s="406"/>
      <c r="V151" s="406"/>
    </row>
    <row r="152" spans="21:22">
      <c r="U152" s="406"/>
      <c r="V152" s="406"/>
    </row>
    <row r="153" spans="21:22">
      <c r="U153" s="406"/>
      <c r="V153" s="406"/>
    </row>
    <row r="154" spans="21:22">
      <c r="U154" s="406"/>
      <c r="V154" s="406"/>
    </row>
    <row r="155" spans="21:22">
      <c r="U155" s="406"/>
      <c r="V155" s="406"/>
    </row>
    <row r="156" spans="21:22">
      <c r="U156" s="406"/>
      <c r="V156" s="406"/>
    </row>
    <row r="157" spans="21:22">
      <c r="U157" s="406"/>
      <c r="V157" s="406"/>
    </row>
    <row r="158" spans="21:22">
      <c r="U158" s="406"/>
      <c r="V158" s="406"/>
    </row>
    <row r="159" spans="21:22">
      <c r="U159" s="406"/>
      <c r="V159" s="406"/>
    </row>
    <row r="160" spans="21:22">
      <c r="U160" s="406"/>
      <c r="V160" s="406"/>
    </row>
    <row r="161" spans="21:22">
      <c r="U161" s="406"/>
      <c r="V161" s="406"/>
    </row>
    <row r="162" spans="21:22">
      <c r="U162" s="406"/>
      <c r="V162" s="406"/>
    </row>
    <row r="163" spans="21:22">
      <c r="U163" s="406"/>
      <c r="V163" s="406"/>
    </row>
    <row r="164" spans="21:22">
      <c r="U164" s="406"/>
      <c r="V164" s="406"/>
    </row>
    <row r="165" spans="21:22">
      <c r="U165" s="406"/>
      <c r="V165" s="406"/>
    </row>
    <row r="166" spans="21:22">
      <c r="U166" s="406"/>
      <c r="V166" s="406"/>
    </row>
    <row r="167" spans="21:22">
      <c r="U167" s="406"/>
      <c r="V167" s="406"/>
    </row>
    <row r="168" spans="21:22">
      <c r="U168" s="406"/>
      <c r="V168" s="406"/>
    </row>
    <row r="169" spans="21:22">
      <c r="U169" s="406"/>
      <c r="V169" s="406"/>
    </row>
    <row r="170" spans="21:22">
      <c r="U170" s="406"/>
      <c r="V170" s="406"/>
    </row>
    <row r="171" spans="21:22">
      <c r="U171" s="406"/>
      <c r="V171" s="406"/>
    </row>
    <row r="172" spans="21:22">
      <c r="U172" s="406"/>
      <c r="V172" s="406"/>
    </row>
    <row r="173" spans="21:22">
      <c r="U173" s="406"/>
      <c r="V173" s="406"/>
    </row>
    <row r="174" spans="21:22">
      <c r="U174" s="406"/>
      <c r="V174" s="406"/>
    </row>
    <row r="175" spans="21:22">
      <c r="U175" s="406"/>
      <c r="V175" s="406"/>
    </row>
    <row r="176" spans="21:22">
      <c r="U176" s="406"/>
      <c r="V176" s="406"/>
    </row>
    <row r="177" spans="21:22">
      <c r="U177" s="406"/>
      <c r="V177" s="406"/>
    </row>
    <row r="178" spans="21:22">
      <c r="U178" s="406"/>
      <c r="V178" s="406"/>
    </row>
    <row r="179" spans="21:22">
      <c r="U179" s="406"/>
      <c r="V179" s="406"/>
    </row>
    <row r="180" spans="21:22">
      <c r="U180" s="406"/>
      <c r="V180" s="406"/>
    </row>
    <row r="181" spans="21:22">
      <c r="U181" s="406"/>
      <c r="V181" s="406"/>
    </row>
    <row r="182" spans="21:22">
      <c r="U182" s="406"/>
      <c r="V182" s="406"/>
    </row>
    <row r="183" spans="21:22">
      <c r="U183" s="406"/>
      <c r="V183" s="406"/>
    </row>
    <row r="184" spans="21:22">
      <c r="U184" s="406"/>
      <c r="V184" s="406"/>
    </row>
    <row r="185" spans="21:22">
      <c r="U185" s="406"/>
      <c r="V185" s="406"/>
    </row>
    <row r="186" spans="21:22">
      <c r="U186" s="406"/>
      <c r="V186" s="406"/>
    </row>
    <row r="187" spans="21:22">
      <c r="U187" s="406"/>
      <c r="V187" s="406"/>
    </row>
    <row r="188" spans="21:22">
      <c r="U188" s="406"/>
      <c r="V188" s="406"/>
    </row>
    <row r="189" spans="21:22">
      <c r="U189" s="406"/>
      <c r="V189" s="406"/>
    </row>
    <row r="190" spans="21:22">
      <c r="U190" s="406"/>
      <c r="V190" s="406"/>
    </row>
    <row r="191" spans="21:22">
      <c r="U191" s="406"/>
      <c r="V191" s="406"/>
    </row>
    <row r="192" spans="21:22">
      <c r="U192" s="406"/>
      <c r="V192" s="406"/>
    </row>
    <row r="193" spans="21:22">
      <c r="U193" s="406"/>
      <c r="V193" s="406"/>
    </row>
    <row r="194" spans="21:22">
      <c r="U194" s="406"/>
      <c r="V194" s="406"/>
    </row>
    <row r="195" spans="21:22">
      <c r="U195" s="406"/>
      <c r="V195" s="406"/>
    </row>
    <row r="196" spans="21:22">
      <c r="U196" s="406"/>
      <c r="V196" s="406"/>
    </row>
    <row r="197" spans="21:22">
      <c r="U197" s="406"/>
      <c r="V197" s="406"/>
    </row>
    <row r="198" spans="21:22">
      <c r="U198" s="406"/>
      <c r="V198" s="406"/>
    </row>
    <row r="199" spans="21:22">
      <c r="U199" s="406"/>
      <c r="V199" s="406"/>
    </row>
    <row r="200" spans="21:22">
      <c r="U200" s="406"/>
      <c r="V200" s="406"/>
    </row>
    <row r="201" spans="21:22">
      <c r="U201" s="406"/>
      <c r="V201" s="406"/>
    </row>
    <row r="202" spans="21:22">
      <c r="U202" s="406"/>
      <c r="V202" s="406"/>
    </row>
    <row r="203" spans="21:22">
      <c r="U203" s="406"/>
      <c r="V203" s="406"/>
    </row>
    <row r="204" spans="21:22">
      <c r="U204" s="406"/>
      <c r="V204" s="406"/>
    </row>
    <row r="205" spans="21:22">
      <c r="U205" s="406"/>
      <c r="V205" s="406"/>
    </row>
    <row r="206" spans="21:22">
      <c r="U206" s="406"/>
      <c r="V206" s="406"/>
    </row>
    <row r="207" spans="21:22">
      <c r="U207" s="406"/>
      <c r="V207" s="406"/>
    </row>
    <row r="208" spans="21:22">
      <c r="U208" s="406"/>
      <c r="V208" s="406"/>
    </row>
    <row r="209" spans="21:22">
      <c r="U209" s="406"/>
      <c r="V209" s="406"/>
    </row>
    <row r="210" spans="21:22">
      <c r="U210" s="406"/>
      <c r="V210" s="406"/>
    </row>
    <row r="211" spans="21:22">
      <c r="U211" s="406"/>
      <c r="V211" s="406"/>
    </row>
    <row r="212" spans="21:22">
      <c r="U212" s="406"/>
      <c r="V212" s="406"/>
    </row>
    <row r="213" spans="21:22">
      <c r="U213" s="406"/>
      <c r="V213" s="406"/>
    </row>
    <row r="214" spans="21:22">
      <c r="U214" s="406"/>
      <c r="V214" s="406"/>
    </row>
    <row r="215" spans="21:22">
      <c r="U215" s="406"/>
      <c r="V215" s="406"/>
    </row>
    <row r="216" spans="21:22">
      <c r="U216" s="406"/>
      <c r="V216" s="406"/>
    </row>
    <row r="217" spans="21:22">
      <c r="U217" s="406"/>
      <c r="V217" s="406"/>
    </row>
    <row r="218" spans="21:22">
      <c r="U218" s="406"/>
      <c r="V218" s="406"/>
    </row>
    <row r="219" spans="21:22">
      <c r="U219" s="406"/>
      <c r="V219" s="406"/>
    </row>
    <row r="220" spans="21:22">
      <c r="U220" s="406"/>
      <c r="V220" s="406"/>
    </row>
    <row r="221" spans="21:22">
      <c r="U221" s="406"/>
      <c r="V221" s="406"/>
    </row>
    <row r="222" spans="21:22">
      <c r="U222" s="406"/>
      <c r="V222" s="406"/>
    </row>
    <row r="223" spans="21:22">
      <c r="U223" s="406"/>
      <c r="V223" s="406"/>
    </row>
  </sheetData>
  <mergeCells count="210">
    <mergeCell ref="Q16:T16"/>
    <mergeCell ref="A19:D19"/>
    <mergeCell ref="Q19:T19"/>
    <mergeCell ref="M19:P19"/>
    <mergeCell ref="I19:L19"/>
    <mergeCell ref="E19:H19"/>
    <mergeCell ref="Q29:T29"/>
    <mergeCell ref="M29:P29"/>
    <mergeCell ref="I29:L29"/>
    <mergeCell ref="A29:D29"/>
    <mergeCell ref="E29:H29"/>
    <mergeCell ref="M20:P20"/>
    <mergeCell ref="M28:P28"/>
    <mergeCell ref="M25:P25"/>
    <mergeCell ref="I21:L21"/>
    <mergeCell ref="M21:P21"/>
    <mergeCell ref="Q47:T47"/>
    <mergeCell ref="Q45:T45"/>
    <mergeCell ref="Q46:T46"/>
    <mergeCell ref="Q44:T44"/>
    <mergeCell ref="Q38:T38"/>
    <mergeCell ref="Q40:T40"/>
    <mergeCell ref="Q37:T37"/>
    <mergeCell ref="Q41:T41"/>
    <mergeCell ref="Q20:T20"/>
    <mergeCell ref="Q21:T21"/>
    <mergeCell ref="Q26:T26"/>
    <mergeCell ref="Q25:T25"/>
    <mergeCell ref="Q24:T24"/>
    <mergeCell ref="Q39:T39"/>
    <mergeCell ref="E26:H26"/>
    <mergeCell ref="Q27:T27"/>
    <mergeCell ref="I24:L24"/>
    <mergeCell ref="E27:H27"/>
    <mergeCell ref="M24:P24"/>
    <mergeCell ref="M26:P26"/>
    <mergeCell ref="Q28:T28"/>
    <mergeCell ref="Q35:T35"/>
    <mergeCell ref="Q31:T31"/>
    <mergeCell ref="Q30:T30"/>
    <mergeCell ref="M34:P34"/>
    <mergeCell ref="I26:L26"/>
    <mergeCell ref="E35:H35"/>
    <mergeCell ref="E31:H31"/>
    <mergeCell ref="E34:H34"/>
    <mergeCell ref="I25:L25"/>
    <mergeCell ref="I30:L30"/>
    <mergeCell ref="M30:P30"/>
    <mergeCell ref="M38:P38"/>
    <mergeCell ref="M40:P40"/>
    <mergeCell ref="M35:P35"/>
    <mergeCell ref="M27:P27"/>
    <mergeCell ref="I28:L28"/>
    <mergeCell ref="I39:L39"/>
    <mergeCell ref="M39:P39"/>
    <mergeCell ref="I31:L31"/>
    <mergeCell ref="I46:L46"/>
    <mergeCell ref="I40:L40"/>
    <mergeCell ref="I38:L38"/>
    <mergeCell ref="I37:L37"/>
    <mergeCell ref="E39:H39"/>
    <mergeCell ref="I48:L48"/>
    <mergeCell ref="M31:P31"/>
    <mergeCell ref="M36:P36"/>
    <mergeCell ref="M47:P47"/>
    <mergeCell ref="M48:P48"/>
    <mergeCell ref="E51:H51"/>
    <mergeCell ref="E50:H50"/>
    <mergeCell ref="E48:H48"/>
    <mergeCell ref="A47:D47"/>
    <mergeCell ref="A45:D45"/>
    <mergeCell ref="A46:D46"/>
    <mergeCell ref="E49:H49"/>
    <mergeCell ref="A50:D50"/>
    <mergeCell ref="E36:H36"/>
    <mergeCell ref="A36:D36"/>
    <mergeCell ref="E44:H44"/>
    <mergeCell ref="E46:H46"/>
    <mergeCell ref="E47:H47"/>
    <mergeCell ref="E45:H45"/>
    <mergeCell ref="E37:H37"/>
    <mergeCell ref="A44:D44"/>
    <mergeCell ref="A41:D41"/>
    <mergeCell ref="E38:H38"/>
    <mergeCell ref="A37:D37"/>
    <mergeCell ref="A40:D40"/>
    <mergeCell ref="A39:D39"/>
    <mergeCell ref="A49:D49"/>
    <mergeCell ref="E40:H40"/>
    <mergeCell ref="E41:H41"/>
    <mergeCell ref="Q51:T51"/>
    <mergeCell ref="I49:L49"/>
    <mergeCell ref="Q50:T50"/>
    <mergeCell ref="M51:P51"/>
    <mergeCell ref="I50:L50"/>
    <mergeCell ref="M50:P50"/>
    <mergeCell ref="Q49:T49"/>
    <mergeCell ref="Q34:T34"/>
    <mergeCell ref="I41:L41"/>
    <mergeCell ref="M46:P46"/>
    <mergeCell ref="M45:P45"/>
    <mergeCell ref="M44:P44"/>
    <mergeCell ref="M49:P49"/>
    <mergeCell ref="Q36:T36"/>
    <mergeCell ref="I36:L36"/>
    <mergeCell ref="I35:L35"/>
    <mergeCell ref="M37:P37"/>
    <mergeCell ref="I34:L34"/>
    <mergeCell ref="Q48:T48"/>
    <mergeCell ref="I51:L51"/>
    <mergeCell ref="I45:L45"/>
    <mergeCell ref="I47:L47"/>
    <mergeCell ref="I44:L44"/>
    <mergeCell ref="M41:P41"/>
    <mergeCell ref="A34:D34"/>
    <mergeCell ref="E28:H28"/>
    <mergeCell ref="E30:H30"/>
    <mergeCell ref="E14:H14"/>
    <mergeCell ref="A17:D17"/>
    <mergeCell ref="A20:D20"/>
    <mergeCell ref="E4:H4"/>
    <mergeCell ref="E8:H8"/>
    <mergeCell ref="E25:H25"/>
    <mergeCell ref="A30:D30"/>
    <mergeCell ref="E21:H21"/>
    <mergeCell ref="A31:D31"/>
    <mergeCell ref="E16:H16"/>
    <mergeCell ref="E20:H20"/>
    <mergeCell ref="A27:D27"/>
    <mergeCell ref="A26:D26"/>
    <mergeCell ref="A24:D24"/>
    <mergeCell ref="A25:D25"/>
    <mergeCell ref="A28:D28"/>
    <mergeCell ref="E24:H24"/>
    <mergeCell ref="E6:H6"/>
    <mergeCell ref="A18:D18"/>
    <mergeCell ref="E9:H9"/>
    <mergeCell ref="A16:D16"/>
    <mergeCell ref="A8:D8"/>
    <mergeCell ref="E17:H17"/>
    <mergeCell ref="A11:D11"/>
    <mergeCell ref="E11:H11"/>
    <mergeCell ref="I7:L7"/>
    <mergeCell ref="I10:L10"/>
    <mergeCell ref="I8:L8"/>
    <mergeCell ref="Q18:T18"/>
    <mergeCell ref="Q8:T8"/>
    <mergeCell ref="Q14:T14"/>
    <mergeCell ref="I15:L15"/>
    <mergeCell ref="I17:L17"/>
    <mergeCell ref="M17:P17"/>
    <mergeCell ref="M8:P8"/>
    <mergeCell ref="Q9:T9"/>
    <mergeCell ref="I9:L9"/>
    <mergeCell ref="M9:P9"/>
    <mergeCell ref="A9:D9"/>
    <mergeCell ref="M18:P18"/>
    <mergeCell ref="I18:L18"/>
    <mergeCell ref="M15:P15"/>
    <mergeCell ref="M16:P16"/>
    <mergeCell ref="Q17:T17"/>
    <mergeCell ref="Q11:T11"/>
    <mergeCell ref="C66:M71"/>
    <mergeCell ref="A1:H3"/>
    <mergeCell ref="A4:D4"/>
    <mergeCell ref="I11:L11"/>
    <mergeCell ref="E5:H5"/>
    <mergeCell ref="I6:L6"/>
    <mergeCell ref="I4:L4"/>
    <mergeCell ref="E10:H10"/>
    <mergeCell ref="I27:L27"/>
    <mergeCell ref="I20:L20"/>
    <mergeCell ref="M10:P10"/>
    <mergeCell ref="A59:D59"/>
    <mergeCell ref="A55:D55"/>
    <mergeCell ref="A56:D56"/>
    <mergeCell ref="M11:P11"/>
    <mergeCell ref="A10:D10"/>
    <mergeCell ref="E18:H18"/>
    <mergeCell ref="I14:L14"/>
    <mergeCell ref="E15:H15"/>
    <mergeCell ref="I5:L5"/>
    <mergeCell ref="O3:P3"/>
    <mergeCell ref="M6:P6"/>
    <mergeCell ref="I16:L16"/>
    <mergeCell ref="A14:D14"/>
    <mergeCell ref="A58:D58"/>
    <mergeCell ref="A57:D57"/>
    <mergeCell ref="A51:D51"/>
    <mergeCell ref="A48:D48"/>
    <mergeCell ref="Q1:R1"/>
    <mergeCell ref="M4:P4"/>
    <mergeCell ref="M5:P5"/>
    <mergeCell ref="O2:P2"/>
    <mergeCell ref="O1:P1"/>
    <mergeCell ref="M7:P7"/>
    <mergeCell ref="A35:D35"/>
    <mergeCell ref="A38:D38"/>
    <mergeCell ref="Q10:T10"/>
    <mergeCell ref="Q15:T15"/>
    <mergeCell ref="Q4:T4"/>
    <mergeCell ref="Q5:T5"/>
    <mergeCell ref="Q6:T6"/>
    <mergeCell ref="Q7:T7"/>
    <mergeCell ref="A15:D15"/>
    <mergeCell ref="A5:D5"/>
    <mergeCell ref="E7:H7"/>
    <mergeCell ref="A6:D6"/>
    <mergeCell ref="A7:D7"/>
    <mergeCell ref="M14:P14"/>
  </mergeCells>
  <phoneticPr fontId="19" type="noConversion"/>
  <pageMargins left="0.43307086614173229" right="0" top="0" bottom="0" header="0.31496062992125984" footer="0.31496062992125984"/>
  <pageSetup paperSize="9" scale="25" fitToWidth="0" orientation="landscape" r:id="rId1"/>
  <headerFooter alignWithMargins="0"/>
  <rowBreaks count="1" manualBreakCount="1">
    <brk id="53" max="2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B6" zoomScale="55" zoomScaleNormal="55" zoomScaleSheetLayoutView="55" workbookViewId="0">
      <selection activeCell="K22" sqref="K22"/>
    </sheetView>
  </sheetViews>
  <sheetFormatPr defaultColWidth="9" defaultRowHeight="20.25"/>
  <cols>
    <col min="1" max="1" width="1.875" style="101" customWidth="1"/>
    <col min="2" max="2" width="4.875" style="143" customWidth="1"/>
    <col min="3" max="3" width="0" style="101" hidden="1" customWidth="1"/>
    <col min="4" max="4" width="18.625" style="101" customWidth="1"/>
    <col min="5" max="5" width="5.625" style="144" customWidth="1"/>
    <col min="6" max="6" width="11.25" style="101" customWidth="1"/>
    <col min="7" max="7" width="18.625" style="101" customWidth="1"/>
    <col min="8" max="8" width="5.625" style="144" customWidth="1"/>
    <col min="9" max="9" width="11.875" style="101" customWidth="1"/>
    <col min="10" max="10" width="18.625" style="101" customWidth="1"/>
    <col min="11" max="11" width="5.625" style="144" customWidth="1"/>
    <col min="12" max="12" width="11.75" style="101" customWidth="1"/>
    <col min="13" max="13" width="18.625" style="101" customWidth="1"/>
    <col min="14" max="14" width="5.625" style="144" customWidth="1"/>
    <col min="15" max="15" width="12.125" style="101" customWidth="1"/>
    <col min="16" max="16" width="18.625" style="101" customWidth="1"/>
    <col min="17" max="17" width="5.625" style="144" customWidth="1"/>
    <col min="18" max="18" width="11.75" style="101" customWidth="1"/>
    <col min="19" max="19" width="18.625" style="101" customWidth="1"/>
    <col min="20" max="20" width="5.625" style="144" customWidth="1"/>
    <col min="21" max="21" width="12.75" style="1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" style="78" customWidth="1"/>
    <col min="28" max="28" width="5.5" style="79" customWidth="1"/>
    <col min="29" max="29" width="7.75" style="78" customWidth="1"/>
    <col min="30" max="30" width="8" style="78" customWidth="1"/>
    <col min="31" max="31" width="7.875" style="78" customWidth="1"/>
    <col min="32" max="32" width="7.5" style="78" customWidth="1"/>
    <col min="33" max="34" width="9" style="101" customWidth="1"/>
    <col min="35" max="16384" width="9" style="101"/>
  </cols>
  <sheetData>
    <row r="1" spans="2:32" s="65" customFormat="1" ht="38.25">
      <c r="B1" s="693" t="s">
        <v>607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4"/>
      <c r="AB1" s="66"/>
    </row>
    <row r="2" spans="2:32" s="65" customFormat="1" ht="18.95" customHeight="1">
      <c r="B2" s="694"/>
      <c r="C2" s="695"/>
      <c r="D2" s="695"/>
      <c r="E2" s="695"/>
      <c r="F2" s="695"/>
      <c r="G2" s="695"/>
      <c r="H2" s="67"/>
      <c r="I2" s="64"/>
      <c r="J2" s="64"/>
      <c r="K2" s="67"/>
      <c r="L2" s="64"/>
      <c r="M2" s="64"/>
      <c r="N2" s="67"/>
      <c r="O2" s="64"/>
      <c r="P2" s="64"/>
      <c r="Q2" s="67"/>
      <c r="R2" s="64"/>
      <c r="S2" s="64"/>
      <c r="T2" s="67"/>
      <c r="U2" s="64"/>
      <c r="V2" s="68"/>
      <c r="W2" s="69"/>
      <c r="X2" s="70"/>
      <c r="Y2" s="69"/>
      <c r="Z2" s="64"/>
      <c r="AB2" s="66"/>
    </row>
    <row r="3" spans="2:32" s="78" customFormat="1" ht="30" customHeight="1" thickBot="1">
      <c r="B3" s="156" t="s">
        <v>40</v>
      </c>
      <c r="C3" s="156"/>
      <c r="D3" s="157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5"/>
      <c r="T3" s="72"/>
      <c r="U3" s="72"/>
      <c r="V3" s="73"/>
      <c r="W3" s="74"/>
      <c r="X3" s="75"/>
      <c r="Y3" s="76"/>
      <c r="Z3" s="77"/>
      <c r="AB3" s="79"/>
    </row>
    <row r="4" spans="2:32" s="93" customFormat="1" ht="99">
      <c r="B4" s="80" t="s">
        <v>0</v>
      </c>
      <c r="C4" s="81" t="s">
        <v>1</v>
      </c>
      <c r="D4" s="82" t="s">
        <v>2</v>
      </c>
      <c r="E4" s="83" t="s">
        <v>38</v>
      </c>
      <c r="F4" s="82"/>
      <c r="G4" s="82" t="s">
        <v>3</v>
      </c>
      <c r="H4" s="83" t="s">
        <v>38</v>
      </c>
      <c r="I4" s="82"/>
      <c r="J4" s="82" t="s">
        <v>4</v>
      </c>
      <c r="K4" s="83" t="s">
        <v>38</v>
      </c>
      <c r="L4" s="82"/>
      <c r="M4" s="82" t="s">
        <v>4</v>
      </c>
      <c r="N4" s="83" t="s">
        <v>38</v>
      </c>
      <c r="O4" s="82"/>
      <c r="P4" s="82" t="s">
        <v>4</v>
      </c>
      <c r="Q4" s="83" t="s">
        <v>38</v>
      </c>
      <c r="R4" s="82"/>
      <c r="S4" s="85" t="s">
        <v>5</v>
      </c>
      <c r="T4" s="83" t="s">
        <v>38</v>
      </c>
      <c r="U4" s="82"/>
      <c r="V4" s="158" t="s">
        <v>42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</row>
    <row r="5" spans="2:32" s="97" customFormat="1" ht="42">
      <c r="B5" s="94">
        <v>5</v>
      </c>
      <c r="C5" s="692"/>
      <c r="D5" s="95" t="str">
        <f>'109年5月菜單'!A5</f>
        <v>白米飯</v>
      </c>
      <c r="E5" s="95" t="s">
        <v>478</v>
      </c>
      <c r="F5" s="25" t="s">
        <v>15</v>
      </c>
      <c r="G5" s="95" t="str">
        <f>'109年5月菜單'!A6</f>
        <v>芝麻蜜汁雞丁</v>
      </c>
      <c r="H5" s="95" t="s">
        <v>467</v>
      </c>
      <c r="I5" s="25" t="s">
        <v>15</v>
      </c>
      <c r="J5" s="95" t="str">
        <f>'109年5月菜單'!A7</f>
        <v>古早味滷味(豆)</v>
      </c>
      <c r="K5" s="95" t="s">
        <v>469</v>
      </c>
      <c r="L5" s="25" t="s">
        <v>15</v>
      </c>
      <c r="M5" s="95" t="str">
        <f>'109年5月菜單'!A8</f>
        <v>日式炊蛋</v>
      </c>
      <c r="N5" s="95" t="s">
        <v>80</v>
      </c>
      <c r="O5" s="25" t="s">
        <v>15</v>
      </c>
      <c r="P5" s="95" t="str">
        <f>'109年5月菜單'!A9</f>
        <v>深色蔬菜</v>
      </c>
      <c r="Q5" s="24" t="s">
        <v>473</v>
      </c>
      <c r="R5" s="25" t="s">
        <v>15</v>
      </c>
      <c r="S5" s="95" t="str">
        <f>'109年5月菜單'!A10</f>
        <v>味噌海芽湯</v>
      </c>
      <c r="T5" s="95" t="s">
        <v>467</v>
      </c>
      <c r="U5" s="25" t="s">
        <v>15</v>
      </c>
      <c r="V5" s="684"/>
      <c r="W5" s="170" t="s">
        <v>7</v>
      </c>
      <c r="X5" s="171" t="s">
        <v>17</v>
      </c>
      <c r="Y5" s="179">
        <f>AB6</f>
        <v>5.6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</row>
    <row r="6" spans="2:32" ht="27.95" customHeight="1">
      <c r="B6" s="98" t="s">
        <v>8</v>
      </c>
      <c r="C6" s="692"/>
      <c r="D6" s="31" t="s">
        <v>85</v>
      </c>
      <c r="E6" s="28"/>
      <c r="F6" s="29">
        <v>100</v>
      </c>
      <c r="G6" s="31" t="s">
        <v>468</v>
      </c>
      <c r="H6" s="31"/>
      <c r="I6" s="30">
        <v>60</v>
      </c>
      <c r="J6" s="30" t="s">
        <v>126</v>
      </c>
      <c r="K6" s="31"/>
      <c r="L6" s="30">
        <v>40</v>
      </c>
      <c r="M6" s="31" t="s">
        <v>114</v>
      </c>
      <c r="N6" s="31"/>
      <c r="O6" s="30">
        <v>40</v>
      </c>
      <c r="P6" s="30" t="str">
        <f>P5</f>
        <v>深色蔬菜</v>
      </c>
      <c r="Q6" s="31"/>
      <c r="R6" s="30">
        <v>100</v>
      </c>
      <c r="S6" s="30" t="s">
        <v>120</v>
      </c>
      <c r="T6" s="30"/>
      <c r="U6" s="30">
        <v>10</v>
      </c>
      <c r="V6" s="685"/>
      <c r="W6" s="172">
        <f>AE11</f>
        <v>94</v>
      </c>
      <c r="X6" s="173" t="s">
        <v>22</v>
      </c>
      <c r="Y6" s="179">
        <f>AB7</f>
        <v>2.5</v>
      </c>
      <c r="Z6" s="77"/>
      <c r="AA6" s="100" t="s">
        <v>23</v>
      </c>
      <c r="AB6" s="79">
        <v>5.6</v>
      </c>
      <c r="AC6" s="79">
        <f>AB6*2</f>
        <v>11.2</v>
      </c>
      <c r="AD6" s="79"/>
      <c r="AE6" s="79">
        <f>AB6*15</f>
        <v>84</v>
      </c>
      <c r="AF6" s="79">
        <f>AC6*4+AE6*4</f>
        <v>380.8</v>
      </c>
    </row>
    <row r="7" spans="2:32" ht="27.95" customHeight="1">
      <c r="B7" s="98">
        <v>3</v>
      </c>
      <c r="C7" s="692"/>
      <c r="D7" s="31"/>
      <c r="E7" s="31"/>
      <c r="F7" s="31"/>
      <c r="G7" s="30" t="s">
        <v>125</v>
      </c>
      <c r="H7" s="106"/>
      <c r="I7" s="30">
        <v>1</v>
      </c>
      <c r="J7" s="30" t="s">
        <v>89</v>
      </c>
      <c r="K7" s="31"/>
      <c r="L7" s="30">
        <v>10</v>
      </c>
      <c r="M7" s="30" t="s">
        <v>490</v>
      </c>
      <c r="N7" s="31"/>
      <c r="O7" s="30">
        <v>5</v>
      </c>
      <c r="P7" s="30"/>
      <c r="Q7" s="30"/>
      <c r="R7" s="30"/>
      <c r="S7" s="31" t="s">
        <v>133</v>
      </c>
      <c r="T7" s="31"/>
      <c r="U7" s="30">
        <v>3</v>
      </c>
      <c r="V7" s="685"/>
      <c r="W7" s="174" t="s">
        <v>9</v>
      </c>
      <c r="X7" s="175" t="s">
        <v>24</v>
      </c>
      <c r="Y7" s="179">
        <f>AB8</f>
        <v>2</v>
      </c>
      <c r="Z7" s="78"/>
      <c r="AA7" s="103" t="s">
        <v>25</v>
      </c>
      <c r="AB7" s="79">
        <v>2.5</v>
      </c>
      <c r="AC7" s="104">
        <f>AB7*7</f>
        <v>17.5</v>
      </c>
      <c r="AD7" s="79">
        <f>AB7*5</f>
        <v>12.5</v>
      </c>
      <c r="AE7" s="79" t="s">
        <v>26</v>
      </c>
      <c r="AF7" s="105">
        <f>AC7*4+AD7*9</f>
        <v>182.5</v>
      </c>
    </row>
    <row r="8" spans="2:32" ht="27.95" customHeight="1">
      <c r="B8" s="98" t="s">
        <v>10</v>
      </c>
      <c r="C8" s="692"/>
      <c r="D8" s="31"/>
      <c r="E8" s="31"/>
      <c r="F8" s="31"/>
      <c r="G8" s="29" t="s">
        <v>89</v>
      </c>
      <c r="H8" s="31"/>
      <c r="I8" s="30">
        <v>5</v>
      </c>
      <c r="J8" s="30" t="s">
        <v>470</v>
      </c>
      <c r="K8" s="31" t="s">
        <v>121</v>
      </c>
      <c r="L8" s="30">
        <v>20</v>
      </c>
      <c r="M8" s="31"/>
      <c r="N8" s="31"/>
      <c r="O8" s="30"/>
      <c r="P8" s="30"/>
      <c r="Q8" s="106"/>
      <c r="R8" s="30"/>
      <c r="S8" s="28"/>
      <c r="T8" s="190"/>
      <c r="U8" s="29"/>
      <c r="V8" s="685"/>
      <c r="W8" s="172">
        <f>AD11</f>
        <v>25</v>
      </c>
      <c r="X8" s="175" t="s">
        <v>27</v>
      </c>
      <c r="Y8" s="179">
        <f>AB9</f>
        <v>2.5</v>
      </c>
      <c r="Z8" s="77"/>
      <c r="AA8" s="78" t="s">
        <v>28</v>
      </c>
      <c r="AB8" s="79">
        <v>2</v>
      </c>
      <c r="AC8" s="79">
        <f>AB8*1</f>
        <v>2</v>
      </c>
      <c r="AD8" s="79" t="s">
        <v>26</v>
      </c>
      <c r="AE8" s="79">
        <f>AB8*5</f>
        <v>10</v>
      </c>
      <c r="AF8" s="79">
        <f>AC8*4+AE8*4</f>
        <v>48</v>
      </c>
    </row>
    <row r="9" spans="2:32" ht="27.95" customHeight="1">
      <c r="B9" s="688" t="s">
        <v>75</v>
      </c>
      <c r="C9" s="692"/>
      <c r="D9" s="31"/>
      <c r="E9" s="31"/>
      <c r="F9" s="31"/>
      <c r="G9" s="30" t="s">
        <v>138</v>
      </c>
      <c r="H9" s="106"/>
      <c r="I9" s="30">
        <v>1</v>
      </c>
      <c r="J9" s="30" t="s">
        <v>279</v>
      </c>
      <c r="K9" s="30"/>
      <c r="L9" s="30">
        <v>15</v>
      </c>
      <c r="M9" s="31"/>
      <c r="N9" s="31"/>
      <c r="O9" s="30"/>
      <c r="P9" s="30"/>
      <c r="Q9" s="106"/>
      <c r="R9" s="30"/>
      <c r="S9" s="31"/>
      <c r="T9" s="106"/>
      <c r="U9" s="30"/>
      <c r="V9" s="685"/>
      <c r="W9" s="174" t="s">
        <v>11</v>
      </c>
      <c r="X9" s="175" t="s">
        <v>30</v>
      </c>
      <c r="Y9" s="179">
        <f>AB10</f>
        <v>0</v>
      </c>
      <c r="Z9" s="78"/>
      <c r="AA9" s="78" t="s">
        <v>31</v>
      </c>
      <c r="AB9" s="79">
        <v>2.5</v>
      </c>
      <c r="AC9" s="79"/>
      <c r="AD9" s="79">
        <f>AB9*5</f>
        <v>12.5</v>
      </c>
      <c r="AE9" s="79" t="s">
        <v>26</v>
      </c>
      <c r="AF9" s="79">
        <f>AD9*9</f>
        <v>112.5</v>
      </c>
    </row>
    <row r="10" spans="2:32" ht="27.95" customHeight="1">
      <c r="B10" s="688"/>
      <c r="C10" s="692"/>
      <c r="D10" s="31"/>
      <c r="E10" s="31"/>
      <c r="F10" s="31"/>
      <c r="G10" s="30"/>
      <c r="H10" s="31"/>
      <c r="I10" s="30"/>
      <c r="J10" s="30"/>
      <c r="K10" s="106"/>
      <c r="L10" s="30"/>
      <c r="M10" s="162"/>
      <c r="N10" s="31"/>
      <c r="O10" s="163"/>
      <c r="P10" s="30"/>
      <c r="Q10" s="106"/>
      <c r="R10" s="30"/>
      <c r="S10" s="31"/>
      <c r="T10" s="106"/>
      <c r="U10" s="30"/>
      <c r="V10" s="685"/>
      <c r="W10" s="172">
        <f>AC11</f>
        <v>30.7</v>
      </c>
      <c r="X10" s="176" t="s">
        <v>39</v>
      </c>
      <c r="Y10" s="179">
        <v>0</v>
      </c>
      <c r="Z10" s="77"/>
      <c r="AA10" s="78" t="s">
        <v>32</v>
      </c>
      <c r="AE10" s="78">
        <f>AB10*15</f>
        <v>0</v>
      </c>
    </row>
    <row r="11" spans="2:32" ht="27.95" customHeight="1">
      <c r="B11" s="108" t="s">
        <v>33</v>
      </c>
      <c r="C11" s="109"/>
      <c r="D11" s="31"/>
      <c r="E11" s="31"/>
      <c r="F11" s="31"/>
      <c r="G11" s="30"/>
      <c r="H11" s="31"/>
      <c r="I11" s="30"/>
      <c r="J11" s="30"/>
      <c r="K11" s="31"/>
      <c r="L11" s="30"/>
      <c r="M11" s="28"/>
      <c r="N11" s="36"/>
      <c r="O11" s="28"/>
      <c r="P11" s="30"/>
      <c r="Q11" s="31"/>
      <c r="R11" s="30"/>
      <c r="S11" s="30"/>
      <c r="T11" s="31"/>
      <c r="U11" s="30"/>
      <c r="V11" s="685"/>
      <c r="W11" s="174" t="s">
        <v>12</v>
      </c>
      <c r="X11" s="177"/>
      <c r="Y11" s="180"/>
      <c r="Z11" s="78"/>
      <c r="AC11" s="78">
        <f>SUM(AC6:AC10)</f>
        <v>30.7</v>
      </c>
      <c r="AD11" s="78">
        <f>SUM(AD6:AD10)</f>
        <v>25</v>
      </c>
      <c r="AE11" s="78">
        <f>SUM(AE6:AE10)</f>
        <v>94</v>
      </c>
      <c r="AF11" s="78">
        <f>AC11*4+AD11*9+AE11*4</f>
        <v>723.8</v>
      </c>
    </row>
    <row r="12" spans="2:32" ht="27.95" customHeight="1">
      <c r="B12" s="114"/>
      <c r="C12" s="115"/>
      <c r="D12" s="116"/>
      <c r="E12" s="31"/>
      <c r="F12" s="42"/>
      <c r="G12" s="42"/>
      <c r="H12" s="31"/>
      <c r="I12" s="42"/>
      <c r="J12" s="42"/>
      <c r="K12" s="31"/>
      <c r="L12" s="42"/>
      <c r="M12" s="42"/>
      <c r="N12" s="31"/>
      <c r="O12" s="42"/>
      <c r="P12" s="42"/>
      <c r="Q12" s="31"/>
      <c r="R12" s="42"/>
      <c r="S12" s="42"/>
      <c r="T12" s="31"/>
      <c r="U12" s="42"/>
      <c r="V12" s="686"/>
      <c r="W12" s="172">
        <f>(W6*4)+(W8*9)+(W10*4)</f>
        <v>723.8</v>
      </c>
      <c r="X12" s="183"/>
      <c r="Y12" s="180"/>
      <c r="Z12" s="77"/>
      <c r="AC12" s="113">
        <f>AC11*4/AF11</f>
        <v>0.16966012710693562</v>
      </c>
      <c r="AD12" s="113">
        <f>AD11*9/AF11</f>
        <v>0.31085935341254495</v>
      </c>
      <c r="AE12" s="113">
        <f>AE11*4/AF11</f>
        <v>0.51948051948051954</v>
      </c>
    </row>
    <row r="13" spans="2:32" s="97" customFormat="1" ht="42">
      <c r="B13" s="94">
        <v>5</v>
      </c>
      <c r="C13" s="692"/>
      <c r="D13" s="95" t="str">
        <f>'109年5月菜單'!E5</f>
        <v>白米飯</v>
      </c>
      <c r="E13" s="95" t="s">
        <v>478</v>
      </c>
      <c r="F13" s="25" t="s">
        <v>15</v>
      </c>
      <c r="G13" s="95" t="str">
        <f>'109年5月菜單'!E6</f>
        <v>銷魂滷肉</v>
      </c>
      <c r="H13" s="95" t="s">
        <v>467</v>
      </c>
      <c r="I13" s="25" t="s">
        <v>15</v>
      </c>
      <c r="J13" s="95" t="str">
        <f>'109年5月菜單'!E7</f>
        <v>黃瓜鮮燴</v>
      </c>
      <c r="K13" s="95" t="s">
        <v>471</v>
      </c>
      <c r="L13" s="25" t="s">
        <v>15</v>
      </c>
      <c r="M13" s="95" t="str">
        <f>'109年5月菜單'!E8</f>
        <v>四季烤地瓜條</v>
      </c>
      <c r="N13" s="95" t="s">
        <v>475</v>
      </c>
      <c r="O13" s="25" t="s">
        <v>15</v>
      </c>
      <c r="P13" s="95" t="str">
        <f>'109年5月菜單'!E9</f>
        <v>淺色蔬菜</v>
      </c>
      <c r="Q13" s="24" t="s">
        <v>473</v>
      </c>
      <c r="R13" s="25" t="s">
        <v>15</v>
      </c>
      <c r="S13" s="95" t="str">
        <f>'109年5月菜單'!E10</f>
        <v>三絲湯</v>
      </c>
      <c r="T13" s="95" t="s">
        <v>467</v>
      </c>
      <c r="U13" s="25" t="s">
        <v>15</v>
      </c>
      <c r="V13" s="684"/>
      <c r="W13" s="170" t="s">
        <v>7</v>
      </c>
      <c r="X13" s="171" t="s">
        <v>17</v>
      </c>
      <c r="Y13" s="179">
        <f>AB14</f>
        <v>5.7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2" ht="27.95" customHeight="1">
      <c r="B14" s="98" t="s">
        <v>8</v>
      </c>
      <c r="C14" s="692"/>
      <c r="D14" s="392" t="s">
        <v>85</v>
      </c>
      <c r="E14" s="379"/>
      <c r="F14" s="395">
        <v>100</v>
      </c>
      <c r="G14" s="30" t="s">
        <v>474</v>
      </c>
      <c r="H14" s="30"/>
      <c r="I14" s="30">
        <v>60</v>
      </c>
      <c r="J14" s="374" t="s">
        <v>580</v>
      </c>
      <c r="K14" s="375"/>
      <c r="L14" s="374">
        <v>50</v>
      </c>
      <c r="M14" s="31" t="s">
        <v>127</v>
      </c>
      <c r="N14" s="30"/>
      <c r="O14" s="30">
        <v>20</v>
      </c>
      <c r="P14" s="30" t="str">
        <f>P13</f>
        <v>淺色蔬菜</v>
      </c>
      <c r="Q14" s="31"/>
      <c r="R14" s="30">
        <v>100</v>
      </c>
      <c r="S14" s="30" t="s">
        <v>479</v>
      </c>
      <c r="T14" s="30"/>
      <c r="U14" s="30">
        <v>10</v>
      </c>
      <c r="V14" s="685"/>
      <c r="W14" s="172">
        <f>AE19</f>
        <v>95.5</v>
      </c>
      <c r="X14" s="173" t="s">
        <v>22</v>
      </c>
      <c r="Y14" s="180">
        <f>AB15</f>
        <v>2.6</v>
      </c>
      <c r="Z14" s="77"/>
      <c r="AA14" s="100" t="s">
        <v>23</v>
      </c>
      <c r="AB14" s="79">
        <v>5.7</v>
      </c>
      <c r="AC14" s="79">
        <f>AB14*2</f>
        <v>11.4</v>
      </c>
      <c r="AD14" s="79"/>
      <c r="AE14" s="79">
        <f>AB14*15</f>
        <v>85.5</v>
      </c>
      <c r="AF14" s="79">
        <f>AC14*4+AE14*4</f>
        <v>387.6</v>
      </c>
    </row>
    <row r="15" spans="2:32" ht="27.95" customHeight="1">
      <c r="B15" s="98">
        <v>4</v>
      </c>
      <c r="C15" s="692"/>
      <c r="D15" s="30"/>
      <c r="E15" s="31"/>
      <c r="F15" s="30"/>
      <c r="G15" s="30" t="s">
        <v>115</v>
      </c>
      <c r="H15" s="30"/>
      <c r="I15" s="30">
        <v>30</v>
      </c>
      <c r="J15" s="374" t="s">
        <v>581</v>
      </c>
      <c r="K15" s="375"/>
      <c r="L15" s="374">
        <v>5</v>
      </c>
      <c r="M15" s="30" t="s">
        <v>476</v>
      </c>
      <c r="N15" s="159"/>
      <c r="O15" s="30">
        <v>40</v>
      </c>
      <c r="P15" s="30"/>
      <c r="Q15" s="31"/>
      <c r="R15" s="30"/>
      <c r="S15" s="31" t="s">
        <v>493</v>
      </c>
      <c r="T15" s="31"/>
      <c r="U15" s="30">
        <v>5</v>
      </c>
      <c r="V15" s="685"/>
      <c r="W15" s="174" t="s">
        <v>9</v>
      </c>
      <c r="X15" s="175" t="s">
        <v>24</v>
      </c>
      <c r="Y15" s="180">
        <f>AB16</f>
        <v>2</v>
      </c>
      <c r="Z15" s="78"/>
      <c r="AA15" s="103" t="s">
        <v>25</v>
      </c>
      <c r="AB15" s="79">
        <v>2.6</v>
      </c>
      <c r="AC15" s="104">
        <f>AB15*7</f>
        <v>18.2</v>
      </c>
      <c r="AD15" s="79">
        <f>AB15*5</f>
        <v>13</v>
      </c>
      <c r="AE15" s="79" t="s">
        <v>26</v>
      </c>
      <c r="AF15" s="105">
        <f>AC15*4+AD15*9</f>
        <v>189.8</v>
      </c>
    </row>
    <row r="16" spans="2:32" ht="27.95" customHeight="1">
      <c r="B16" s="98" t="s">
        <v>64</v>
      </c>
      <c r="C16" s="692"/>
      <c r="D16" s="106"/>
      <c r="E16" s="31"/>
      <c r="F16" s="30"/>
      <c r="G16" s="29" t="s">
        <v>89</v>
      </c>
      <c r="H16" s="106"/>
      <c r="I16" s="30">
        <v>20</v>
      </c>
      <c r="J16" s="374" t="s">
        <v>582</v>
      </c>
      <c r="K16" s="375"/>
      <c r="L16" s="374">
        <v>10</v>
      </c>
      <c r="M16" s="30"/>
      <c r="N16" s="31"/>
      <c r="O16" s="30"/>
      <c r="P16" s="30"/>
      <c r="Q16" s="31"/>
      <c r="R16" s="30"/>
      <c r="S16" s="30" t="s">
        <v>466</v>
      </c>
      <c r="T16" s="31"/>
      <c r="U16" s="30">
        <v>10</v>
      </c>
      <c r="V16" s="685"/>
      <c r="W16" s="172">
        <v>23</v>
      </c>
      <c r="X16" s="175" t="s">
        <v>27</v>
      </c>
      <c r="Y16" s="180">
        <f>AB17</f>
        <v>2.5</v>
      </c>
      <c r="Z16" s="77"/>
      <c r="AA16" s="78" t="s">
        <v>28</v>
      </c>
      <c r="AB16" s="79">
        <v>2</v>
      </c>
      <c r="AC16" s="79">
        <f>AB16*1</f>
        <v>2</v>
      </c>
      <c r="AD16" s="79" t="s">
        <v>26</v>
      </c>
      <c r="AE16" s="79">
        <f>AB16*5</f>
        <v>10</v>
      </c>
      <c r="AF16" s="79">
        <f>AC16*4+AE16*4</f>
        <v>48</v>
      </c>
    </row>
    <row r="17" spans="2:32" ht="27.95" customHeight="1">
      <c r="B17" s="688" t="s">
        <v>35</v>
      </c>
      <c r="C17" s="692"/>
      <c r="D17" s="106"/>
      <c r="E17" s="31"/>
      <c r="F17" s="30"/>
      <c r="G17" s="208"/>
      <c r="H17" s="106"/>
      <c r="I17" s="30"/>
      <c r="J17" s="374" t="s">
        <v>570</v>
      </c>
      <c r="K17" s="376"/>
      <c r="L17" s="374">
        <v>5</v>
      </c>
      <c r="M17" s="31"/>
      <c r="N17" s="31"/>
      <c r="O17" s="30"/>
      <c r="P17" s="30"/>
      <c r="Q17" s="31"/>
      <c r="R17" s="30"/>
      <c r="S17" s="31"/>
      <c r="T17" s="31"/>
      <c r="U17" s="30"/>
      <c r="V17" s="685"/>
      <c r="W17" s="174" t="s">
        <v>11</v>
      </c>
      <c r="X17" s="175" t="s">
        <v>30</v>
      </c>
      <c r="Y17" s="180">
        <f>AB18</f>
        <v>0</v>
      </c>
      <c r="Z17" s="78"/>
      <c r="AA17" s="78" t="s">
        <v>31</v>
      </c>
      <c r="AB17" s="79">
        <v>2.5</v>
      </c>
      <c r="AC17" s="79"/>
      <c r="AD17" s="79">
        <f>AB17*5</f>
        <v>12.5</v>
      </c>
      <c r="AE17" s="79" t="s">
        <v>26</v>
      </c>
      <c r="AF17" s="79">
        <f>AD17*9</f>
        <v>112.5</v>
      </c>
    </row>
    <row r="18" spans="2:32" ht="27.95" customHeight="1">
      <c r="B18" s="688"/>
      <c r="C18" s="692"/>
      <c r="D18" s="106"/>
      <c r="E18" s="31"/>
      <c r="F18" s="30"/>
      <c r="G18" s="30"/>
      <c r="H18" s="106"/>
      <c r="I18" s="30"/>
      <c r="J18" s="374" t="s">
        <v>571</v>
      </c>
      <c r="K18" s="375"/>
      <c r="L18" s="374">
        <v>10</v>
      </c>
      <c r="M18" s="31"/>
      <c r="N18" s="31"/>
      <c r="O18" s="30"/>
      <c r="P18" s="30"/>
      <c r="Q18" s="31"/>
      <c r="R18" s="30"/>
      <c r="S18" s="31"/>
      <c r="T18" s="31"/>
      <c r="U18" s="30"/>
      <c r="V18" s="685"/>
      <c r="W18" s="172">
        <f>AC19</f>
        <v>31.6</v>
      </c>
      <c r="X18" s="176" t="s">
        <v>39</v>
      </c>
      <c r="Y18" s="180">
        <v>0</v>
      </c>
      <c r="Z18" s="77"/>
      <c r="AA18" s="78" t="s">
        <v>32</v>
      </c>
      <c r="AE18" s="78">
        <f>AB18*15</f>
        <v>0</v>
      </c>
    </row>
    <row r="19" spans="2:32" ht="27.95" customHeight="1">
      <c r="B19" s="108" t="s">
        <v>33</v>
      </c>
      <c r="C19" s="109"/>
      <c r="D19" s="106"/>
      <c r="E19" s="31"/>
      <c r="F19" s="30"/>
      <c r="G19" s="30"/>
      <c r="H19" s="31"/>
      <c r="I19" s="30"/>
      <c r="J19" s="30"/>
      <c r="K19" s="31"/>
      <c r="L19" s="30"/>
      <c r="M19" s="202"/>
      <c r="N19" s="31"/>
      <c r="O19" s="30"/>
      <c r="P19" s="30"/>
      <c r="Q19" s="31"/>
      <c r="R19" s="30"/>
      <c r="S19" s="30"/>
      <c r="T19" s="31"/>
      <c r="U19" s="30"/>
      <c r="V19" s="685"/>
      <c r="W19" s="174" t="s">
        <v>12</v>
      </c>
      <c r="X19" s="177"/>
      <c r="Y19" s="180"/>
      <c r="Z19" s="78"/>
      <c r="AC19" s="78">
        <f>SUM(AC14:AC18)</f>
        <v>31.6</v>
      </c>
      <c r="AD19" s="78">
        <f>SUM(AD14:AD18)</f>
        <v>25.5</v>
      </c>
      <c r="AE19" s="78">
        <f>SUM(AE14:AE18)</f>
        <v>95.5</v>
      </c>
      <c r="AF19" s="78">
        <f>AC19*4+AD19*9+AE19*4</f>
        <v>737.9</v>
      </c>
    </row>
    <row r="20" spans="2:32" ht="27.95" customHeight="1" thickBot="1">
      <c r="B20" s="111"/>
      <c r="C20" s="112"/>
      <c r="D20" s="106"/>
      <c r="E20" s="106"/>
      <c r="F20" s="30"/>
      <c r="G20" s="30"/>
      <c r="H20" s="31"/>
      <c r="I20" s="30"/>
      <c r="J20" s="30"/>
      <c r="K20" s="31"/>
      <c r="L20" s="30"/>
      <c r="M20" s="30"/>
      <c r="N20" s="106"/>
      <c r="O20" s="30"/>
      <c r="P20" s="30"/>
      <c r="Q20" s="31"/>
      <c r="R20" s="30"/>
      <c r="S20" s="30"/>
      <c r="T20" s="106"/>
      <c r="U20" s="30"/>
      <c r="V20" s="686"/>
      <c r="W20" s="172">
        <f>AF19</f>
        <v>737.9</v>
      </c>
      <c r="X20" s="181"/>
      <c r="Y20" s="182"/>
      <c r="Z20" s="77"/>
      <c r="AC20" s="113">
        <f>AC19*4/AF19</f>
        <v>0.17129692370239871</v>
      </c>
      <c r="AD20" s="113">
        <f>AD19*9/AF19</f>
        <v>0.31101775308307361</v>
      </c>
      <c r="AE20" s="113">
        <f>AE19*4/AF19</f>
        <v>0.51768532321452776</v>
      </c>
    </row>
    <row r="21" spans="2:32" s="97" customFormat="1" ht="42">
      <c r="B21" s="94">
        <v>5</v>
      </c>
      <c r="C21" s="692"/>
      <c r="D21" s="95" t="str">
        <f>'109年5月菜單'!I5</f>
        <v>蘑菇炒麵</v>
      </c>
      <c r="E21" s="95" t="s">
        <v>123</v>
      </c>
      <c r="F21" s="25" t="s">
        <v>15</v>
      </c>
      <c r="G21" s="95" t="str">
        <f>'109年5月菜單'!I6</f>
        <v>黃金豬排(炸)</v>
      </c>
      <c r="H21" s="95" t="s">
        <v>477</v>
      </c>
      <c r="I21" s="25" t="s">
        <v>15</v>
      </c>
      <c r="J21" s="95" t="str">
        <f>'109年5月菜單'!I7</f>
        <v>必勝鮮肉包(冷)</v>
      </c>
      <c r="K21" s="95" t="s">
        <v>80</v>
      </c>
      <c r="L21" s="25" t="s">
        <v>15</v>
      </c>
      <c r="M21" s="95" t="str">
        <f>'109年5月菜單'!I8</f>
        <v>金榜粽+杯子蛋糕(加)</v>
      </c>
      <c r="N21" s="95" t="s">
        <v>467</v>
      </c>
      <c r="O21" s="25" t="s">
        <v>15</v>
      </c>
      <c r="P21" s="95" t="str">
        <f>'109年5月菜單'!I9</f>
        <v>深色蔬菜</v>
      </c>
      <c r="Q21" s="24" t="s">
        <v>473</v>
      </c>
      <c r="R21" s="25" t="s">
        <v>15</v>
      </c>
      <c r="S21" s="95" t="str">
        <f>'109年5月菜單'!I10</f>
        <v>蛋花湯</v>
      </c>
      <c r="T21" s="95" t="s">
        <v>467</v>
      </c>
      <c r="U21" s="25" t="s">
        <v>15</v>
      </c>
      <c r="V21" s="684"/>
      <c r="W21" s="170" t="s">
        <v>78</v>
      </c>
      <c r="X21" s="96" t="s">
        <v>17</v>
      </c>
      <c r="Y21" s="135">
        <f>AB22</f>
        <v>5.7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2" s="122" customFormat="1" ht="27.75" customHeight="1">
      <c r="B22" s="118" t="s">
        <v>8</v>
      </c>
      <c r="C22" s="692"/>
      <c r="D22" s="31" t="s">
        <v>529</v>
      </c>
      <c r="E22" s="28"/>
      <c r="F22" s="29">
        <v>100</v>
      </c>
      <c r="G22" s="30" t="s">
        <v>130</v>
      </c>
      <c r="H22" s="31"/>
      <c r="I22" s="30">
        <v>70</v>
      </c>
      <c r="J22" s="513" t="s">
        <v>696</v>
      </c>
      <c r="K22" s="516" t="s">
        <v>602</v>
      </c>
      <c r="L22" s="514">
        <v>30</v>
      </c>
      <c r="M22" s="516" t="s">
        <v>697</v>
      </c>
      <c r="N22" s="516" t="s">
        <v>602</v>
      </c>
      <c r="O22" s="516">
        <v>50</v>
      </c>
      <c r="P22" s="30" t="str">
        <f>P21</f>
        <v>深色蔬菜</v>
      </c>
      <c r="Q22" s="31"/>
      <c r="R22" s="30">
        <v>100</v>
      </c>
      <c r="S22" s="161" t="s">
        <v>114</v>
      </c>
      <c r="T22" s="186"/>
      <c r="U22" s="163">
        <v>10</v>
      </c>
      <c r="V22" s="685"/>
      <c r="W22" s="172">
        <f>AE27</f>
        <v>95.5</v>
      </c>
      <c r="X22" s="99" t="s">
        <v>22</v>
      </c>
      <c r="Y22" s="136">
        <f>AB23</f>
        <v>2.6</v>
      </c>
      <c r="Z22" s="119"/>
      <c r="AA22" s="120" t="s">
        <v>23</v>
      </c>
      <c r="AB22" s="121">
        <v>5.7</v>
      </c>
      <c r="AC22" s="121">
        <f>AB22*2</f>
        <v>11.4</v>
      </c>
      <c r="AD22" s="121"/>
      <c r="AE22" s="121">
        <f>AB22*15</f>
        <v>85.5</v>
      </c>
      <c r="AF22" s="121">
        <f>AC22*4+AE22*4</f>
        <v>387.6</v>
      </c>
    </row>
    <row r="23" spans="2:32" s="122" customFormat="1" ht="27.95" customHeight="1">
      <c r="B23" s="118">
        <v>5</v>
      </c>
      <c r="C23" s="692"/>
      <c r="D23" s="30" t="s">
        <v>530</v>
      </c>
      <c r="E23" s="30"/>
      <c r="F23" s="30">
        <v>20</v>
      </c>
      <c r="G23" s="30"/>
      <c r="H23" s="31"/>
      <c r="I23" s="30"/>
      <c r="J23" s="513"/>
      <c r="K23" s="514"/>
      <c r="L23" s="514"/>
      <c r="M23" s="516" t="s">
        <v>698</v>
      </c>
      <c r="N23" s="516" t="s">
        <v>699</v>
      </c>
      <c r="O23" s="515">
        <v>30</v>
      </c>
      <c r="P23" s="30"/>
      <c r="Q23" s="30"/>
      <c r="R23" s="30"/>
      <c r="S23" s="161" t="s">
        <v>89</v>
      </c>
      <c r="T23" s="201"/>
      <c r="U23" s="163">
        <v>10</v>
      </c>
      <c r="V23" s="685"/>
      <c r="W23" s="174" t="s">
        <v>9</v>
      </c>
      <c r="X23" s="102" t="s">
        <v>24</v>
      </c>
      <c r="Y23" s="136">
        <f>AB24</f>
        <v>2</v>
      </c>
      <c r="Z23" s="123"/>
      <c r="AA23" s="124" t="s">
        <v>25</v>
      </c>
      <c r="AB23" s="121">
        <v>2.6</v>
      </c>
      <c r="AC23" s="125">
        <f>AB23*7</f>
        <v>18.2</v>
      </c>
      <c r="AD23" s="121">
        <f>AB23*5</f>
        <v>13</v>
      </c>
      <c r="AE23" s="121" t="s">
        <v>26</v>
      </c>
      <c r="AF23" s="126">
        <f>AC23*4+AD23*9</f>
        <v>189.8</v>
      </c>
    </row>
    <row r="24" spans="2:32" s="122" customFormat="1" ht="27.95" customHeight="1">
      <c r="B24" s="118" t="s">
        <v>10</v>
      </c>
      <c r="C24" s="692"/>
      <c r="D24" s="30" t="s">
        <v>531</v>
      </c>
      <c r="E24" s="106"/>
      <c r="F24" s="30">
        <v>10</v>
      </c>
      <c r="G24" s="30"/>
      <c r="H24" s="31"/>
      <c r="I24" s="30"/>
      <c r="J24" s="518"/>
      <c r="K24" s="513"/>
      <c r="L24" s="514"/>
      <c r="M24" s="516"/>
      <c r="N24" s="517"/>
      <c r="O24" s="516"/>
      <c r="P24" s="30"/>
      <c r="Q24" s="106"/>
      <c r="R24" s="30"/>
      <c r="S24" s="161"/>
      <c r="T24" s="201"/>
      <c r="U24" s="163"/>
      <c r="V24" s="685"/>
      <c r="W24" s="172">
        <f>AD27</f>
        <v>25.5</v>
      </c>
      <c r="X24" s="102" t="s">
        <v>27</v>
      </c>
      <c r="Y24" s="136">
        <f>AB25</f>
        <v>2.5</v>
      </c>
      <c r="Z24" s="119"/>
      <c r="AA24" s="127" t="s">
        <v>28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2" s="122" customFormat="1" ht="27.95" customHeight="1">
      <c r="B25" s="689" t="s">
        <v>36</v>
      </c>
      <c r="C25" s="692"/>
      <c r="D25" s="30" t="s">
        <v>532</v>
      </c>
      <c r="E25" s="106"/>
      <c r="F25" s="30" t="s">
        <v>533</v>
      </c>
      <c r="G25" s="30"/>
      <c r="H25" s="31"/>
      <c r="I25" s="30"/>
      <c r="J25" s="30"/>
      <c r="K25" s="106"/>
      <c r="L25" s="30"/>
      <c r="M25" s="332"/>
      <c r="N25" s="106"/>
      <c r="O25" s="30"/>
      <c r="P25" s="30"/>
      <c r="Q25" s="106"/>
      <c r="R25" s="30"/>
      <c r="S25" s="161"/>
      <c r="T25" s="166"/>
      <c r="U25" s="163"/>
      <c r="V25" s="685"/>
      <c r="W25" s="174" t="s">
        <v>11</v>
      </c>
      <c r="X25" s="102" t="s">
        <v>30</v>
      </c>
      <c r="Y25" s="136">
        <f>AB26</f>
        <v>0</v>
      </c>
      <c r="Z25" s="123"/>
      <c r="AA25" s="127" t="s">
        <v>31</v>
      </c>
      <c r="AB25" s="121">
        <v>2.5</v>
      </c>
      <c r="AC25" s="121"/>
      <c r="AD25" s="121">
        <f>AB25*5</f>
        <v>12.5</v>
      </c>
      <c r="AE25" s="121" t="s">
        <v>26</v>
      </c>
      <c r="AF25" s="121">
        <f>AD25*9</f>
        <v>112.5</v>
      </c>
    </row>
    <row r="26" spans="2:32" s="122" customFormat="1" ht="27.95" customHeight="1">
      <c r="B26" s="689"/>
      <c r="C26" s="692"/>
      <c r="D26" s="30"/>
      <c r="E26" s="106"/>
      <c r="F26" s="30"/>
      <c r="G26" s="30"/>
      <c r="H26" s="106"/>
      <c r="I26" s="30"/>
      <c r="J26" s="245"/>
      <c r="K26" s="106"/>
      <c r="L26" s="30"/>
      <c r="M26" s="30"/>
      <c r="N26" s="106"/>
      <c r="O26" s="30"/>
      <c r="P26" s="30"/>
      <c r="Q26" s="106"/>
      <c r="R26" s="30"/>
      <c r="S26" s="207"/>
      <c r="T26" s="106"/>
      <c r="U26" s="30"/>
      <c r="V26" s="685"/>
      <c r="W26" s="172">
        <f>AC27</f>
        <v>31.6</v>
      </c>
      <c r="X26" s="155" t="s">
        <v>39</v>
      </c>
      <c r="Y26" s="136">
        <v>0.2</v>
      </c>
      <c r="Z26" s="119"/>
      <c r="AA26" s="127" t="s">
        <v>32</v>
      </c>
      <c r="AB26" s="121"/>
      <c r="AC26" s="127"/>
      <c r="AD26" s="127"/>
      <c r="AE26" s="127">
        <f>AB26*15</f>
        <v>0</v>
      </c>
      <c r="AF26" s="127"/>
    </row>
    <row r="27" spans="2:32" s="122" customFormat="1" ht="27.95" customHeight="1">
      <c r="B27" s="129" t="s">
        <v>33</v>
      </c>
      <c r="C27" s="130"/>
      <c r="D27" s="31"/>
      <c r="E27" s="31"/>
      <c r="F27" s="31"/>
      <c r="G27" s="30"/>
      <c r="H27" s="106"/>
      <c r="I27" s="30"/>
      <c r="J27" s="207"/>
      <c r="K27" s="198"/>
      <c r="L27" s="30"/>
      <c r="M27" s="31"/>
      <c r="N27" s="106"/>
      <c r="O27" s="31"/>
      <c r="P27" s="30"/>
      <c r="Q27" s="106"/>
      <c r="R27" s="30"/>
      <c r="S27" s="30"/>
      <c r="T27" s="106"/>
      <c r="U27" s="30"/>
      <c r="V27" s="685"/>
      <c r="W27" s="187" t="s">
        <v>12</v>
      </c>
      <c r="X27" s="110"/>
      <c r="Y27" s="136"/>
      <c r="Z27" s="123"/>
      <c r="AA27" s="127"/>
      <c r="AB27" s="121"/>
      <c r="AC27" s="127">
        <f>SUM(AC22:AC26)</f>
        <v>31.6</v>
      </c>
      <c r="AD27" s="127">
        <f>SUM(AD22:AD26)</f>
        <v>25.5</v>
      </c>
      <c r="AE27" s="127">
        <f>SUM(AE22:AE26)</f>
        <v>95.5</v>
      </c>
      <c r="AF27" s="127">
        <f>AC27*4+AD27*9+AE27*4</f>
        <v>737.9</v>
      </c>
    </row>
    <row r="28" spans="2:32" s="122" customFormat="1" ht="27.95" customHeight="1" thickBot="1">
      <c r="B28" s="131"/>
      <c r="C28" s="132"/>
      <c r="D28" s="106"/>
      <c r="E28" s="106"/>
      <c r="F28" s="30"/>
      <c r="G28" s="30"/>
      <c r="H28" s="106"/>
      <c r="I28" s="30"/>
      <c r="J28" s="30"/>
      <c r="K28" s="106"/>
      <c r="L28" s="30"/>
      <c r="M28" s="199"/>
      <c r="N28" s="139"/>
      <c r="O28" s="140"/>
      <c r="P28" s="30"/>
      <c r="Q28" s="106"/>
      <c r="R28" s="30"/>
      <c r="S28" s="30"/>
      <c r="T28" s="106"/>
      <c r="U28" s="30"/>
      <c r="V28" s="686"/>
      <c r="W28" s="188">
        <f>(W22*4)+(W24*9)+(W26*4)</f>
        <v>737.9</v>
      </c>
      <c r="X28" s="107"/>
      <c r="Y28" s="136"/>
      <c r="Z28" s="119"/>
      <c r="AA28" s="123"/>
      <c r="AB28" s="133"/>
      <c r="AC28" s="134">
        <f>AC27*4/AF27</f>
        <v>0.17129692370239871</v>
      </c>
      <c r="AD28" s="134">
        <f>AD27*9/AF27</f>
        <v>0.31101775308307361</v>
      </c>
      <c r="AE28" s="134">
        <f>AE27*4/AF27</f>
        <v>0.51768532321452776</v>
      </c>
      <c r="AF28" s="123"/>
    </row>
    <row r="29" spans="2:32" s="97" customFormat="1" ht="42">
      <c r="B29" s="94">
        <v>5</v>
      </c>
      <c r="C29" s="692"/>
      <c r="D29" s="95" t="str">
        <f>'109年5月菜單'!M5</f>
        <v>地瓜飯</v>
      </c>
      <c r="E29" s="95" t="s">
        <v>478</v>
      </c>
      <c r="F29" s="25" t="s">
        <v>15</v>
      </c>
      <c r="G29" s="95" t="str">
        <f>'109年5月菜單'!M6</f>
        <v>BBQ烤雞排</v>
      </c>
      <c r="H29" s="95" t="s">
        <v>579</v>
      </c>
      <c r="I29" s="25" t="s">
        <v>15</v>
      </c>
      <c r="J29" s="95" t="str">
        <f>'109年5月菜單'!M7</f>
        <v>海苔日式大阪燒</v>
      </c>
      <c r="K29" s="95" t="s">
        <v>16</v>
      </c>
      <c r="L29" s="25" t="s">
        <v>15</v>
      </c>
      <c r="M29" s="95" t="str">
        <f>'109年5月菜單'!M8</f>
        <v>南洋咖哩</v>
      </c>
      <c r="N29" s="95" t="s">
        <v>467</v>
      </c>
      <c r="O29" s="25" t="s">
        <v>15</v>
      </c>
      <c r="P29" s="95" t="str">
        <f>'109年5月菜單'!M9</f>
        <v>淺色蔬菜</v>
      </c>
      <c r="Q29" s="24" t="s">
        <v>473</v>
      </c>
      <c r="R29" s="25" t="s">
        <v>15</v>
      </c>
      <c r="S29" s="95" t="str">
        <f>'109年5月菜單'!M10</f>
        <v>冬瓜湯</v>
      </c>
      <c r="T29" s="95" t="s">
        <v>467</v>
      </c>
      <c r="U29" s="25" t="s">
        <v>15</v>
      </c>
      <c r="V29" s="684"/>
      <c r="W29" s="170" t="s">
        <v>7</v>
      </c>
      <c r="X29" s="96" t="s">
        <v>17</v>
      </c>
      <c r="Y29" s="135">
        <f>AB30</f>
        <v>5.7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</row>
    <row r="30" spans="2:32" ht="27.95" customHeight="1">
      <c r="B30" s="98" t="s">
        <v>8</v>
      </c>
      <c r="C30" s="692"/>
      <c r="D30" s="31" t="s">
        <v>85</v>
      </c>
      <c r="E30" s="31"/>
      <c r="F30" s="31">
        <v>85</v>
      </c>
      <c r="G30" s="30" t="s">
        <v>480</v>
      </c>
      <c r="H30" s="30"/>
      <c r="I30" s="30">
        <v>60</v>
      </c>
      <c r="J30" s="377" t="s">
        <v>567</v>
      </c>
      <c r="K30" s="377"/>
      <c r="L30" s="377">
        <v>40</v>
      </c>
      <c r="M30" s="370" t="s">
        <v>568</v>
      </c>
      <c r="N30" s="370"/>
      <c r="O30" s="370">
        <v>40</v>
      </c>
      <c r="P30" s="30" t="str">
        <f>P29</f>
        <v>淺色蔬菜</v>
      </c>
      <c r="Q30" s="31"/>
      <c r="R30" s="30">
        <v>100</v>
      </c>
      <c r="S30" s="137" t="s">
        <v>132</v>
      </c>
      <c r="T30" s="30"/>
      <c r="U30" s="30">
        <v>40</v>
      </c>
      <c r="V30" s="685"/>
      <c r="W30" s="172">
        <f>AE35</f>
        <v>95.5</v>
      </c>
      <c r="X30" s="99" t="s">
        <v>22</v>
      </c>
      <c r="Y30" s="136">
        <f>AB31</f>
        <v>2.7</v>
      </c>
      <c r="Z30" s="77"/>
      <c r="AA30" s="100" t="s">
        <v>23</v>
      </c>
      <c r="AB30" s="79">
        <v>5.7</v>
      </c>
      <c r="AC30" s="79">
        <f>AB30*2</f>
        <v>11.4</v>
      </c>
      <c r="AD30" s="79"/>
      <c r="AE30" s="79">
        <f>AB30*15</f>
        <v>85.5</v>
      </c>
      <c r="AF30" s="79">
        <f>AC30*4+AE30*4</f>
        <v>387.6</v>
      </c>
    </row>
    <row r="31" spans="2:32" ht="27.95" customHeight="1">
      <c r="B31" s="98">
        <v>6</v>
      </c>
      <c r="C31" s="692"/>
      <c r="D31" s="31" t="s">
        <v>86</v>
      </c>
      <c r="E31" s="31"/>
      <c r="F31" s="31">
        <v>45</v>
      </c>
      <c r="G31" s="29"/>
      <c r="H31" s="106"/>
      <c r="I31" s="30"/>
      <c r="J31" s="377" t="s">
        <v>569</v>
      </c>
      <c r="K31" s="377"/>
      <c r="L31" s="377">
        <v>15</v>
      </c>
      <c r="M31" s="370" t="s">
        <v>570</v>
      </c>
      <c r="N31" s="373"/>
      <c r="O31" s="370">
        <v>10</v>
      </c>
      <c r="P31" s="30"/>
      <c r="Q31" s="30"/>
      <c r="R31" s="30"/>
      <c r="S31" s="31"/>
      <c r="T31" s="30"/>
      <c r="U31" s="30"/>
      <c r="V31" s="685"/>
      <c r="W31" s="174" t="s">
        <v>9</v>
      </c>
      <c r="X31" s="102" t="s">
        <v>24</v>
      </c>
      <c r="Y31" s="136">
        <f>AB32</f>
        <v>2</v>
      </c>
      <c r="Z31" s="78"/>
      <c r="AA31" s="103" t="s">
        <v>25</v>
      </c>
      <c r="AB31" s="79">
        <v>2.7</v>
      </c>
      <c r="AC31" s="104">
        <f>AB31*7</f>
        <v>18.900000000000002</v>
      </c>
      <c r="AD31" s="79">
        <f>AB31*5</f>
        <v>13.5</v>
      </c>
      <c r="AE31" s="79" t="s">
        <v>26</v>
      </c>
      <c r="AF31" s="105">
        <f>AC31*4+AD31*9</f>
        <v>197.10000000000002</v>
      </c>
    </row>
    <row r="32" spans="2:32" ht="27.95" customHeight="1">
      <c r="B32" s="98" t="s">
        <v>64</v>
      </c>
      <c r="C32" s="692"/>
      <c r="D32" s="106"/>
      <c r="E32" s="106"/>
      <c r="F32" s="30"/>
      <c r="G32" s="29"/>
      <c r="H32" s="106"/>
      <c r="I32" s="30"/>
      <c r="J32" s="377" t="s">
        <v>570</v>
      </c>
      <c r="K32" s="377"/>
      <c r="L32" s="377">
        <v>10</v>
      </c>
      <c r="M32" s="370" t="s">
        <v>571</v>
      </c>
      <c r="N32" s="372"/>
      <c r="O32" s="370">
        <v>20</v>
      </c>
      <c r="P32" s="30"/>
      <c r="Q32" s="106"/>
      <c r="R32" s="30"/>
      <c r="S32" s="30"/>
      <c r="T32" s="30"/>
      <c r="U32" s="30"/>
      <c r="V32" s="685"/>
      <c r="W32" s="172">
        <f>AD35</f>
        <v>24.5</v>
      </c>
      <c r="X32" s="102" t="s">
        <v>27</v>
      </c>
      <c r="Y32" s="136">
        <f>AB33</f>
        <v>2.2000000000000002</v>
      </c>
      <c r="Z32" s="77"/>
      <c r="AA32" s="78" t="s">
        <v>28</v>
      </c>
      <c r="AB32" s="79">
        <v>2</v>
      </c>
      <c r="AC32" s="79">
        <f>AB32*1</f>
        <v>2</v>
      </c>
      <c r="AD32" s="79" t="s">
        <v>26</v>
      </c>
      <c r="AE32" s="79">
        <f>AB32*5</f>
        <v>10</v>
      </c>
      <c r="AF32" s="79">
        <f>AC32*4+AE32*4</f>
        <v>48</v>
      </c>
    </row>
    <row r="33" spans="2:32" ht="27.95" customHeight="1">
      <c r="B33" s="688" t="s">
        <v>37</v>
      </c>
      <c r="C33" s="692"/>
      <c r="D33" s="106"/>
      <c r="E33" s="106"/>
      <c r="F33" s="30"/>
      <c r="G33" s="208"/>
      <c r="H33" s="106"/>
      <c r="I33" s="30"/>
      <c r="J33" s="377" t="s">
        <v>572</v>
      </c>
      <c r="K33" s="377"/>
      <c r="L33" s="377">
        <v>1</v>
      </c>
      <c r="M33" s="371" t="s">
        <v>573</v>
      </c>
      <c r="N33" s="372"/>
      <c r="O33" s="370" t="s">
        <v>574</v>
      </c>
      <c r="P33" s="30"/>
      <c r="Q33" s="106"/>
      <c r="R33" s="30"/>
      <c r="S33" s="31"/>
      <c r="T33" s="30"/>
      <c r="U33" s="30"/>
      <c r="V33" s="685"/>
      <c r="W33" s="174" t="s">
        <v>11</v>
      </c>
      <c r="X33" s="102" t="s">
        <v>30</v>
      </c>
      <c r="Y33" s="136">
        <f>AB34</f>
        <v>0</v>
      </c>
      <c r="Z33" s="78"/>
      <c r="AA33" s="78" t="s">
        <v>31</v>
      </c>
      <c r="AB33" s="79">
        <v>2.2000000000000002</v>
      </c>
      <c r="AC33" s="79"/>
      <c r="AD33" s="79">
        <f>AB33*5</f>
        <v>11</v>
      </c>
      <c r="AE33" s="79" t="s">
        <v>26</v>
      </c>
      <c r="AF33" s="79">
        <f>AD33*9</f>
        <v>99</v>
      </c>
    </row>
    <row r="34" spans="2:32" ht="27.95" customHeight="1">
      <c r="B34" s="688"/>
      <c r="C34" s="692"/>
      <c r="D34" s="106"/>
      <c r="E34" s="106"/>
      <c r="F34" s="30"/>
      <c r="G34" s="30"/>
      <c r="H34" s="106"/>
      <c r="I34" s="30"/>
      <c r="J34" s="377" t="s">
        <v>575</v>
      </c>
      <c r="K34" s="378"/>
      <c r="L34" s="377">
        <v>1</v>
      </c>
      <c r="M34" s="371"/>
      <c r="N34" s="372"/>
      <c r="O34" s="370"/>
      <c r="P34" s="30"/>
      <c r="Q34" s="106"/>
      <c r="R34" s="30"/>
      <c r="S34" s="31"/>
      <c r="T34" s="30"/>
      <c r="U34" s="30"/>
      <c r="V34" s="685"/>
      <c r="W34" s="172">
        <f>AC35</f>
        <v>32.300000000000004</v>
      </c>
      <c r="X34" s="155" t="s">
        <v>39</v>
      </c>
      <c r="Y34" s="136">
        <v>0</v>
      </c>
      <c r="Z34" s="77"/>
      <c r="AA34" s="78" t="s">
        <v>32</v>
      </c>
      <c r="AE34" s="78">
        <f>AB34*15</f>
        <v>0</v>
      </c>
    </row>
    <row r="35" spans="2:32" ht="27.95" customHeight="1">
      <c r="B35" s="108" t="s">
        <v>33</v>
      </c>
      <c r="C35" s="109"/>
      <c r="D35" s="106"/>
      <c r="E35" s="106"/>
      <c r="F35" s="30"/>
      <c r="G35" s="30"/>
      <c r="H35" s="106"/>
      <c r="I35" s="30"/>
      <c r="J35" s="30"/>
      <c r="K35" s="106"/>
      <c r="L35" s="30"/>
      <c r="M35" s="30"/>
      <c r="N35" s="106"/>
      <c r="O35" s="30"/>
      <c r="P35" s="30"/>
      <c r="Q35" s="106"/>
      <c r="R35" s="30"/>
      <c r="S35" s="30"/>
      <c r="T35" s="30"/>
      <c r="U35" s="30"/>
      <c r="V35" s="685"/>
      <c r="W35" s="174" t="s">
        <v>12</v>
      </c>
      <c r="X35" s="110"/>
      <c r="Y35" s="136"/>
      <c r="Z35" s="78"/>
      <c r="AC35" s="78">
        <f>SUM(AC30:AC34)</f>
        <v>32.300000000000004</v>
      </c>
      <c r="AD35" s="78">
        <f>SUM(AD30:AD34)</f>
        <v>24.5</v>
      </c>
      <c r="AE35" s="78">
        <f>SUM(AE30:AE34)</f>
        <v>95.5</v>
      </c>
      <c r="AF35" s="78">
        <f>AC35*4+AD35*9+AE35*4</f>
        <v>731.7</v>
      </c>
    </row>
    <row r="36" spans="2:32" ht="27.95" customHeight="1" thickBot="1">
      <c r="B36" s="111"/>
      <c r="C36" s="112"/>
      <c r="D36" s="106"/>
      <c r="E36" s="106"/>
      <c r="F36" s="30"/>
      <c r="G36" s="30"/>
      <c r="H36" s="106"/>
      <c r="I36" s="30"/>
      <c r="J36" s="30"/>
      <c r="K36" s="106"/>
      <c r="L36" s="30"/>
      <c r="M36" s="31"/>
      <c r="N36" s="106"/>
      <c r="O36" s="30"/>
      <c r="P36" s="30"/>
      <c r="Q36" s="106"/>
      <c r="R36" s="30"/>
      <c r="S36" s="30"/>
      <c r="T36" s="106"/>
      <c r="U36" s="30"/>
      <c r="V36" s="686"/>
      <c r="W36" s="172">
        <f>(W30*4)+(W32*9)+(W34*4)</f>
        <v>731.7</v>
      </c>
      <c r="X36" s="107"/>
      <c r="Y36" s="142"/>
      <c r="Z36" s="77"/>
      <c r="AC36" s="113">
        <f>AC35*4/AF35</f>
        <v>0.1765750990843242</v>
      </c>
      <c r="AD36" s="113">
        <f>AD35*9/AF35</f>
        <v>0.30135301353013527</v>
      </c>
      <c r="AE36" s="113">
        <f>AE35*4/AF35</f>
        <v>0.52207188738554045</v>
      </c>
    </row>
    <row r="37" spans="2:32" s="97" customFormat="1" ht="42">
      <c r="B37" s="94">
        <v>5</v>
      </c>
      <c r="C37" s="692"/>
      <c r="D37" s="95" t="str">
        <f>'109年5月菜單'!Q5</f>
        <v>五穀飯</v>
      </c>
      <c r="E37" s="95" t="s">
        <v>80</v>
      </c>
      <c r="F37" s="25" t="s">
        <v>15</v>
      </c>
      <c r="G37" s="95" t="str">
        <f>'109年5月菜單'!Q6</f>
        <v>和風棒腿</v>
      </c>
      <c r="H37" s="95" t="s">
        <v>111</v>
      </c>
      <c r="I37" s="25" t="s">
        <v>15</v>
      </c>
      <c r="J37" s="95" t="str">
        <f>'109年5月菜單'!Q7</f>
        <v>五香肉醬</v>
      </c>
      <c r="K37" s="333" t="s">
        <v>16</v>
      </c>
      <c r="L37" s="25" t="s">
        <v>15</v>
      </c>
      <c r="M37" s="95" t="str">
        <f>'109年5月菜單'!Q8</f>
        <v>魚丁拚雞柳條(海炸加)</v>
      </c>
      <c r="N37" s="95" t="s">
        <v>110</v>
      </c>
      <c r="O37" s="25" t="s">
        <v>15</v>
      </c>
      <c r="P37" s="95" t="str">
        <f>'109年5月菜單'!Q9</f>
        <v>深色蔬菜</v>
      </c>
      <c r="Q37" s="24" t="s">
        <v>473</v>
      </c>
      <c r="R37" s="25" t="s">
        <v>15</v>
      </c>
      <c r="S37" s="95" t="str">
        <f>'109年5月菜單'!Q10</f>
        <v>豆皮菜頭湯(豆)</v>
      </c>
      <c r="T37" s="95" t="s">
        <v>467</v>
      </c>
      <c r="U37" s="25" t="s">
        <v>15</v>
      </c>
      <c r="V37" s="684"/>
      <c r="W37" s="170" t="s">
        <v>7</v>
      </c>
      <c r="X37" s="96" t="s">
        <v>17</v>
      </c>
      <c r="Y37" s="135">
        <f>AB38</f>
        <v>5.7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95" customHeight="1">
      <c r="B38" s="98" t="s">
        <v>8</v>
      </c>
      <c r="C38" s="692"/>
      <c r="D38" s="392" t="s">
        <v>85</v>
      </c>
      <c r="E38" s="392"/>
      <c r="F38" s="396">
        <v>65</v>
      </c>
      <c r="G38" s="31" t="s">
        <v>484</v>
      </c>
      <c r="H38" s="31"/>
      <c r="I38" s="31">
        <v>60</v>
      </c>
      <c r="J38" s="31" t="s">
        <v>462</v>
      </c>
      <c r="K38" s="31"/>
      <c r="L38" s="31">
        <v>30</v>
      </c>
      <c r="M38" s="31" t="s">
        <v>503</v>
      </c>
      <c r="N38" s="30" t="s">
        <v>112</v>
      </c>
      <c r="O38" s="30">
        <v>20</v>
      </c>
      <c r="P38" s="30" t="str">
        <f>P37</f>
        <v>深色蔬菜</v>
      </c>
      <c r="Q38" s="31"/>
      <c r="R38" s="30">
        <v>100</v>
      </c>
      <c r="S38" s="30" t="s">
        <v>126</v>
      </c>
      <c r="T38" s="30"/>
      <c r="U38" s="30">
        <v>30</v>
      </c>
      <c r="V38" s="685"/>
      <c r="W38" s="172">
        <f>AE43</f>
        <v>95.5</v>
      </c>
      <c r="X38" s="99" t="s">
        <v>22</v>
      </c>
      <c r="Y38" s="136">
        <f>AB39</f>
        <v>2.6</v>
      </c>
      <c r="Z38" s="77"/>
      <c r="AA38" s="100" t="s">
        <v>23</v>
      </c>
      <c r="AB38" s="79">
        <v>5.7</v>
      </c>
      <c r="AC38" s="79">
        <f>AB38*2</f>
        <v>11.4</v>
      </c>
      <c r="AD38" s="79"/>
      <c r="AE38" s="79">
        <f>AB38*15</f>
        <v>85.5</v>
      </c>
      <c r="AF38" s="79">
        <f>AC38*4+AE38*4</f>
        <v>387.6</v>
      </c>
    </row>
    <row r="39" spans="2:32" ht="27.95" customHeight="1">
      <c r="B39" s="98">
        <v>7</v>
      </c>
      <c r="C39" s="692"/>
      <c r="D39" s="396" t="s">
        <v>87</v>
      </c>
      <c r="E39" s="392"/>
      <c r="F39" s="396">
        <v>35</v>
      </c>
      <c r="G39" s="31"/>
      <c r="H39" s="31"/>
      <c r="I39" s="31"/>
      <c r="J39" s="31" t="s">
        <v>513</v>
      </c>
      <c r="K39" s="31"/>
      <c r="L39" s="31">
        <v>20</v>
      </c>
      <c r="M39" s="30" t="s">
        <v>509</v>
      </c>
      <c r="N39" s="30" t="s">
        <v>508</v>
      </c>
      <c r="O39" s="30">
        <v>20</v>
      </c>
      <c r="P39" s="30"/>
      <c r="Q39" s="31"/>
      <c r="R39" s="30"/>
      <c r="S39" s="30" t="s">
        <v>281</v>
      </c>
      <c r="T39" s="30" t="s">
        <v>557</v>
      </c>
      <c r="U39" s="30">
        <v>5</v>
      </c>
      <c r="V39" s="685"/>
      <c r="W39" s="174" t="s">
        <v>9</v>
      </c>
      <c r="X39" s="102" t="s">
        <v>24</v>
      </c>
      <c r="Y39" s="136">
        <f>AB40</f>
        <v>2</v>
      </c>
      <c r="Z39" s="78"/>
      <c r="AA39" s="103" t="s">
        <v>25</v>
      </c>
      <c r="AB39" s="79">
        <v>2.6</v>
      </c>
      <c r="AC39" s="104">
        <f>AB39*7</f>
        <v>18.2</v>
      </c>
      <c r="AD39" s="79">
        <f>AB39*5</f>
        <v>13</v>
      </c>
      <c r="AE39" s="79" t="s">
        <v>26</v>
      </c>
      <c r="AF39" s="105">
        <f>AC39*4+AD39*9</f>
        <v>189.8</v>
      </c>
    </row>
    <row r="40" spans="2:32" ht="27.95" customHeight="1">
      <c r="B40" s="98" t="s">
        <v>10</v>
      </c>
      <c r="C40" s="692"/>
      <c r="D40" s="31"/>
      <c r="E40" s="31"/>
      <c r="F40" s="30"/>
      <c r="G40" s="31"/>
      <c r="H40" s="106"/>
      <c r="I40" s="31"/>
      <c r="J40" s="217"/>
      <c r="K40" s="31"/>
      <c r="L40" s="31"/>
      <c r="M40" s="30"/>
      <c r="N40" s="30"/>
      <c r="O40" s="30"/>
      <c r="P40" s="30"/>
      <c r="Q40" s="31"/>
      <c r="R40" s="30"/>
      <c r="S40" s="31"/>
      <c r="T40" s="31"/>
      <c r="U40" s="31"/>
      <c r="V40" s="685"/>
      <c r="W40" s="172">
        <f>(Y38*5)+(Y40*5)</f>
        <v>24</v>
      </c>
      <c r="X40" s="102" t="s">
        <v>27</v>
      </c>
      <c r="Y40" s="136">
        <f>AB41</f>
        <v>2.2000000000000002</v>
      </c>
      <c r="Z40" s="77"/>
      <c r="AA40" s="78" t="s">
        <v>28</v>
      </c>
      <c r="AB40" s="79">
        <v>2</v>
      </c>
      <c r="AC40" s="79">
        <f>AB40*1</f>
        <v>2</v>
      </c>
      <c r="AD40" s="79" t="s">
        <v>26</v>
      </c>
      <c r="AE40" s="79">
        <f>AB40*5</f>
        <v>10</v>
      </c>
      <c r="AF40" s="79">
        <f>AC40*4+AE40*4</f>
        <v>48</v>
      </c>
    </row>
    <row r="41" spans="2:32" ht="27.95" customHeight="1">
      <c r="B41" s="688" t="s">
        <v>74</v>
      </c>
      <c r="C41" s="692"/>
      <c r="D41" s="31"/>
      <c r="E41" s="31"/>
      <c r="F41" s="30"/>
      <c r="G41" s="31"/>
      <c r="H41" s="106"/>
      <c r="I41" s="31"/>
      <c r="J41" s="31"/>
      <c r="K41" s="106"/>
      <c r="L41" s="31"/>
      <c r="M41" s="331"/>
      <c r="N41" s="30"/>
      <c r="O41" s="30"/>
      <c r="P41" s="30"/>
      <c r="Q41" s="31"/>
      <c r="R41" s="30"/>
      <c r="S41" s="30"/>
      <c r="T41" s="30"/>
      <c r="U41" s="30"/>
      <c r="V41" s="685"/>
      <c r="W41" s="174" t="s">
        <v>11</v>
      </c>
      <c r="X41" s="102" t="s">
        <v>30</v>
      </c>
      <c r="Y41" s="136">
        <f>AB42</f>
        <v>0</v>
      </c>
      <c r="Z41" s="78"/>
      <c r="AA41" s="78" t="s">
        <v>31</v>
      </c>
      <c r="AB41" s="79">
        <v>2.2000000000000002</v>
      </c>
      <c r="AC41" s="79"/>
      <c r="AD41" s="79">
        <f>AB41*5</f>
        <v>11</v>
      </c>
      <c r="AE41" s="79" t="s">
        <v>26</v>
      </c>
      <c r="AF41" s="79">
        <f>AD41*9</f>
        <v>99</v>
      </c>
    </row>
    <row r="42" spans="2:32" ht="27.95" customHeight="1">
      <c r="B42" s="688"/>
      <c r="C42" s="692"/>
      <c r="D42" s="31"/>
      <c r="E42" s="106"/>
      <c r="F42" s="30"/>
      <c r="G42" s="128"/>
      <c r="H42" s="106"/>
      <c r="I42" s="30"/>
      <c r="J42" s="30"/>
      <c r="K42" s="106"/>
      <c r="L42" s="30"/>
      <c r="M42" s="28"/>
      <c r="N42" s="29"/>
      <c r="O42" s="28"/>
      <c r="P42" s="30"/>
      <c r="Q42" s="106"/>
      <c r="R42" s="30"/>
      <c r="S42" s="31"/>
      <c r="T42" s="106"/>
      <c r="U42" s="31"/>
      <c r="V42" s="685"/>
      <c r="W42" s="172">
        <f>(Y38*7)+(Y37*2)+(Y39*1)</f>
        <v>31.6</v>
      </c>
      <c r="X42" s="155" t="s">
        <v>39</v>
      </c>
      <c r="Y42" s="136">
        <v>0</v>
      </c>
      <c r="Z42" s="77"/>
      <c r="AA42" s="78" t="s">
        <v>32</v>
      </c>
      <c r="AE42" s="78">
        <f>AB42*15</f>
        <v>0</v>
      </c>
    </row>
    <row r="43" spans="2:32" ht="27.95" customHeight="1">
      <c r="B43" s="108" t="s">
        <v>33</v>
      </c>
      <c r="C43" s="109"/>
      <c r="D43" s="329"/>
      <c r="E43" s="106"/>
      <c r="F43" s="30"/>
      <c r="G43" s="30"/>
      <c r="H43" s="106"/>
      <c r="I43" s="30"/>
      <c r="J43" s="31"/>
      <c r="K43" s="106"/>
      <c r="L43" s="31"/>
      <c r="N43" s="106"/>
      <c r="P43" s="30"/>
      <c r="Q43" s="106"/>
      <c r="R43" s="30"/>
      <c r="S43" s="31"/>
      <c r="T43" s="106"/>
      <c r="U43" s="31"/>
      <c r="V43" s="685"/>
      <c r="W43" s="174" t="s">
        <v>12</v>
      </c>
      <c r="X43" s="110"/>
      <c r="Y43" s="136"/>
      <c r="Z43" s="78"/>
      <c r="AC43" s="78">
        <f>SUM(AC38:AC42)</f>
        <v>31.6</v>
      </c>
      <c r="AD43" s="78">
        <f>SUM(AD38:AD42)</f>
        <v>24</v>
      </c>
      <c r="AE43" s="78">
        <f>SUM(AE38:AE42)</f>
        <v>95.5</v>
      </c>
      <c r="AF43" s="78">
        <f>AC43*4+AD43*9+AE43*4</f>
        <v>724.4</v>
      </c>
    </row>
    <row r="44" spans="2:32" ht="27.95" customHeight="1" thickBot="1">
      <c r="B44" s="194"/>
      <c r="C44" s="195"/>
      <c r="D44" s="330"/>
      <c r="E44" s="196"/>
      <c r="F44" s="197"/>
      <c r="G44" s="140"/>
      <c r="H44" s="139"/>
      <c r="I44" s="140"/>
      <c r="J44" s="140"/>
      <c r="K44" s="139"/>
      <c r="L44" s="140"/>
      <c r="M44" s="199"/>
      <c r="N44" s="139"/>
      <c r="O44" s="140"/>
      <c r="P44" s="140"/>
      <c r="Q44" s="139"/>
      <c r="R44" s="140"/>
      <c r="S44" s="140"/>
      <c r="T44" s="139"/>
      <c r="U44" s="140"/>
      <c r="V44" s="686"/>
      <c r="W44" s="172">
        <f>(W38*4)+(W40*9)+(W42*4)</f>
        <v>724.4</v>
      </c>
      <c r="X44" s="141"/>
      <c r="Y44" s="142"/>
      <c r="Z44" s="77"/>
      <c r="AC44" s="113">
        <f>AC43*4/AF43</f>
        <v>0.1744892324682496</v>
      </c>
      <c r="AD44" s="113">
        <f>AD43*9/AF43</f>
        <v>0.29817780231916069</v>
      </c>
      <c r="AE44" s="113">
        <f>AE43*4/AF43</f>
        <v>0.52733296521258977</v>
      </c>
    </row>
    <row r="45" spans="2:32" s="146" customFormat="1" ht="21.75" customHeight="1">
      <c r="B45" s="143"/>
      <c r="C45" s="78"/>
      <c r="D45" s="192"/>
      <c r="E45" s="193"/>
      <c r="F45" s="101"/>
      <c r="G45" s="101"/>
      <c r="H45" s="144"/>
      <c r="I45" s="101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90"/>
      <c r="E46" s="690"/>
      <c r="F46" s="691"/>
      <c r="G46" s="691"/>
      <c r="H46" s="147"/>
      <c r="I46" s="78"/>
      <c r="J46" s="78"/>
      <c r="K46" s="147"/>
      <c r="L46" s="78"/>
      <c r="N46" s="147"/>
      <c r="O46" s="78"/>
      <c r="Q46" s="147"/>
      <c r="R46" s="78"/>
      <c r="T46" s="147"/>
      <c r="U46" s="78"/>
      <c r="V46" s="148"/>
      <c r="Y46" s="151"/>
    </row>
    <row r="47" spans="2:32" ht="27.75">
      <c r="P47" s="122"/>
      <c r="Y47" s="151"/>
    </row>
    <row r="48" spans="2:32">
      <c r="Y48" s="151"/>
    </row>
    <row r="49" spans="25:25">
      <c r="Y49" s="151"/>
    </row>
    <row r="50" spans="25:25">
      <c r="Y50" s="151"/>
    </row>
    <row r="51" spans="25:25">
      <c r="Y51" s="151"/>
    </row>
    <row r="52" spans="25:25">
      <c r="Y52" s="151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C21:C26"/>
    <mergeCell ref="B33:B34"/>
    <mergeCell ref="C37:C42"/>
    <mergeCell ref="V37:V44"/>
    <mergeCell ref="J45:Y45"/>
    <mergeCell ref="B41:B42"/>
    <mergeCell ref="B25:B26"/>
    <mergeCell ref="V29:V36"/>
    <mergeCell ref="V21:V28"/>
  </mergeCells>
  <phoneticPr fontId="19" type="noConversion"/>
  <pageMargins left="1.1599999999999999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4"/>
  <sheetViews>
    <sheetView view="pageBreakPreview" topLeftCell="A6" zoomScale="50" zoomScaleNormal="55" zoomScaleSheetLayoutView="50" workbookViewId="0">
      <selection activeCell="L22" sqref="L22"/>
    </sheetView>
  </sheetViews>
  <sheetFormatPr defaultColWidth="9" defaultRowHeight="27.75"/>
  <cols>
    <col min="1" max="1" width="1.875" style="101" customWidth="1"/>
    <col min="2" max="2" width="4.875" style="143" customWidth="1"/>
    <col min="3" max="3" width="0" style="101" hidden="1" customWidth="1"/>
    <col min="4" max="4" width="18.625" style="301" customWidth="1"/>
    <col min="5" max="5" width="5.625" style="362" customWidth="1"/>
    <col min="6" max="6" width="9.625" style="301" customWidth="1"/>
    <col min="7" max="7" width="18.625" style="301" customWidth="1"/>
    <col min="8" max="8" width="5.625" style="362" customWidth="1"/>
    <col min="9" max="9" width="9.625" style="301" customWidth="1"/>
    <col min="10" max="10" width="18.625" style="301" customWidth="1"/>
    <col min="11" max="11" width="5.625" style="362" customWidth="1"/>
    <col min="12" max="12" width="9.625" style="301" customWidth="1"/>
    <col min="13" max="13" width="18.625" style="301" customWidth="1"/>
    <col min="14" max="14" width="5.625" style="362" customWidth="1"/>
    <col min="15" max="15" width="9.625" style="301" customWidth="1"/>
    <col min="16" max="16" width="18.625" style="301" customWidth="1"/>
    <col min="17" max="17" width="5.625" style="362" customWidth="1"/>
    <col min="18" max="18" width="9.625" style="301" customWidth="1"/>
    <col min="19" max="19" width="18.625" style="301" customWidth="1"/>
    <col min="20" max="20" width="5.625" style="362" customWidth="1"/>
    <col min="21" max="21" width="9.625" style="3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" style="78" customWidth="1"/>
    <col min="28" max="28" width="5.5" style="79" customWidth="1"/>
    <col min="29" max="29" width="7.75" style="78" customWidth="1"/>
    <col min="30" max="30" width="8" style="78" customWidth="1"/>
    <col min="31" max="31" width="7.875" style="78" customWidth="1"/>
    <col min="32" max="32" width="7.5" style="78" customWidth="1"/>
    <col min="33" max="33" width="9" style="101" customWidth="1"/>
    <col min="34" max="16384" width="9" style="101"/>
  </cols>
  <sheetData>
    <row r="1" spans="2:32" s="65" customFormat="1" ht="38.25">
      <c r="B1" s="693" t="s">
        <v>607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4"/>
      <c r="AB1" s="66"/>
    </row>
    <row r="2" spans="2:32" s="65" customFormat="1" ht="9.75" customHeight="1">
      <c r="B2" s="694"/>
      <c r="C2" s="695"/>
      <c r="D2" s="695"/>
      <c r="E2" s="695"/>
      <c r="F2" s="695"/>
      <c r="G2" s="695"/>
      <c r="H2" s="342"/>
      <c r="I2" s="349"/>
      <c r="J2" s="349"/>
      <c r="K2" s="342"/>
      <c r="L2" s="349"/>
      <c r="M2" s="349"/>
      <c r="N2" s="342"/>
      <c r="O2" s="349"/>
      <c r="P2" s="349"/>
      <c r="Q2" s="342"/>
      <c r="R2" s="349"/>
      <c r="S2" s="349"/>
      <c r="T2" s="342"/>
      <c r="U2" s="349"/>
      <c r="V2" s="68"/>
      <c r="W2" s="69"/>
      <c r="X2" s="70"/>
      <c r="Y2" s="69"/>
      <c r="Z2" s="64"/>
      <c r="AB2" s="66"/>
    </row>
    <row r="3" spans="2:32" s="78" customFormat="1" ht="31.5" customHeight="1" thickBot="1">
      <c r="B3" s="156" t="s">
        <v>40</v>
      </c>
      <c r="C3" s="71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349"/>
      <c r="R3" s="349"/>
      <c r="S3" s="123"/>
      <c r="T3" s="349"/>
      <c r="U3" s="349"/>
      <c r="V3" s="73"/>
      <c r="W3" s="74"/>
      <c r="X3" s="75"/>
      <c r="Y3" s="76"/>
      <c r="Z3" s="77"/>
      <c r="AB3" s="79"/>
    </row>
    <row r="4" spans="2:32" s="93" customFormat="1" ht="157.5">
      <c r="B4" s="80" t="s">
        <v>0</v>
      </c>
      <c r="C4" s="81" t="s">
        <v>1</v>
      </c>
      <c r="D4" s="350" t="s">
        <v>2</v>
      </c>
      <c r="E4" s="351" t="s">
        <v>38</v>
      </c>
      <c r="F4" s="350"/>
      <c r="G4" s="350" t="s">
        <v>3</v>
      </c>
      <c r="H4" s="351" t="s">
        <v>38</v>
      </c>
      <c r="I4" s="350"/>
      <c r="J4" s="350" t="s">
        <v>4</v>
      </c>
      <c r="K4" s="351" t="s">
        <v>38</v>
      </c>
      <c r="L4" s="352"/>
      <c r="M4" s="350" t="s">
        <v>4</v>
      </c>
      <c r="N4" s="351" t="s">
        <v>38</v>
      </c>
      <c r="O4" s="350"/>
      <c r="P4" s="350" t="s">
        <v>4</v>
      </c>
      <c r="Q4" s="351" t="s">
        <v>38</v>
      </c>
      <c r="R4" s="350"/>
      <c r="S4" s="353" t="s">
        <v>5</v>
      </c>
      <c r="T4" s="351" t="s">
        <v>38</v>
      </c>
      <c r="U4" s="350"/>
      <c r="V4" s="158" t="s">
        <v>45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</row>
    <row r="5" spans="2:32" s="97" customFormat="1" ht="65.099999999999994" customHeight="1">
      <c r="B5" s="94">
        <v>5</v>
      </c>
      <c r="C5" s="692"/>
      <c r="D5" s="95" t="str">
        <f>'109年5月菜單'!A15</f>
        <v>白米飯</v>
      </c>
      <c r="E5" s="24" t="s">
        <v>80</v>
      </c>
      <c r="F5" s="354" t="s">
        <v>15</v>
      </c>
      <c r="G5" s="95" t="str">
        <f>'109年5月菜單'!A16</f>
        <v>滷汁燉肉</v>
      </c>
      <c r="H5" s="95" t="s">
        <v>108</v>
      </c>
      <c r="I5" s="354" t="s">
        <v>15</v>
      </c>
      <c r="J5" s="95" t="str">
        <f>'109年5月菜單'!A17</f>
        <v>什錦燴白菜</v>
      </c>
      <c r="K5" s="95" t="s">
        <v>123</v>
      </c>
      <c r="L5" s="354" t="s">
        <v>15</v>
      </c>
      <c r="M5" s="95" t="str">
        <f>'109年5月菜單'!A18</f>
        <v>起司馬鈴薯</v>
      </c>
      <c r="N5" s="164" t="s">
        <v>123</v>
      </c>
      <c r="O5" s="354" t="s">
        <v>15</v>
      </c>
      <c r="P5" s="95" t="str">
        <f>'109年5月菜單'!A19</f>
        <v>深色蔬菜</v>
      </c>
      <c r="Q5" s="24" t="s">
        <v>66</v>
      </c>
      <c r="R5" s="354" t="s">
        <v>15</v>
      </c>
      <c r="S5" s="95" t="str">
        <f>'109年5月菜單'!A20</f>
        <v>鮮菇香筍湯</v>
      </c>
      <c r="T5" s="95" t="s">
        <v>65</v>
      </c>
      <c r="U5" s="354" t="s">
        <v>15</v>
      </c>
      <c r="V5" s="684"/>
      <c r="W5" s="170" t="s">
        <v>7</v>
      </c>
      <c r="X5" s="171" t="s">
        <v>17</v>
      </c>
      <c r="Y5" s="179">
        <f>AB6</f>
        <v>5.7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</row>
    <row r="6" spans="2:32" ht="27.95" customHeight="1">
      <c r="B6" s="98" t="s">
        <v>8</v>
      </c>
      <c r="C6" s="692"/>
      <c r="D6" s="31" t="s">
        <v>85</v>
      </c>
      <c r="E6" s="28"/>
      <c r="F6" s="29">
        <v>100</v>
      </c>
      <c r="G6" s="30" t="s">
        <v>474</v>
      </c>
      <c r="H6" s="160"/>
      <c r="I6" s="30">
        <v>50</v>
      </c>
      <c r="J6" s="380" t="s">
        <v>583</v>
      </c>
      <c r="K6" s="380"/>
      <c r="L6" s="380">
        <v>45</v>
      </c>
      <c r="M6" s="29" t="s">
        <v>109</v>
      </c>
      <c r="N6" s="30"/>
      <c r="O6" s="29">
        <v>30</v>
      </c>
      <c r="P6" s="30" t="str">
        <f>P5</f>
        <v>深色蔬菜</v>
      </c>
      <c r="Q6" s="31"/>
      <c r="R6" s="30">
        <v>100</v>
      </c>
      <c r="S6" s="30" t="s">
        <v>479</v>
      </c>
      <c r="T6" s="31"/>
      <c r="U6" s="29">
        <v>30</v>
      </c>
      <c r="V6" s="685"/>
      <c r="W6" s="172">
        <f>AE11</f>
        <v>96.5</v>
      </c>
      <c r="X6" s="173" t="s">
        <v>22</v>
      </c>
      <c r="Y6" s="180">
        <f>AB7</f>
        <v>2.8</v>
      </c>
      <c r="Z6" s="77"/>
      <c r="AA6" s="100" t="s">
        <v>23</v>
      </c>
      <c r="AB6" s="79">
        <v>5.7</v>
      </c>
      <c r="AC6" s="79">
        <f>AB6*2</f>
        <v>11.4</v>
      </c>
      <c r="AD6" s="79"/>
      <c r="AE6" s="79">
        <f>AB6*15</f>
        <v>85.5</v>
      </c>
      <c r="AF6" s="79">
        <f>AC6*4+AE6*4</f>
        <v>387.6</v>
      </c>
    </row>
    <row r="7" spans="2:32" ht="27.95" customHeight="1">
      <c r="B7" s="98">
        <v>10</v>
      </c>
      <c r="C7" s="692"/>
      <c r="D7" s="30"/>
      <c r="E7" s="31"/>
      <c r="F7" s="30"/>
      <c r="G7" s="30" t="s">
        <v>486</v>
      </c>
      <c r="H7" s="160"/>
      <c r="I7" s="30">
        <v>20</v>
      </c>
      <c r="J7" s="380" t="s">
        <v>570</v>
      </c>
      <c r="K7" s="380"/>
      <c r="L7" s="380">
        <v>10</v>
      </c>
      <c r="M7" s="29" t="s">
        <v>89</v>
      </c>
      <c r="N7" s="30"/>
      <c r="O7" s="29">
        <v>10</v>
      </c>
      <c r="P7" s="30"/>
      <c r="Q7" s="31"/>
      <c r="R7" s="30"/>
      <c r="S7" s="31" t="s">
        <v>280</v>
      </c>
      <c r="T7" s="31"/>
      <c r="U7" s="29">
        <v>5</v>
      </c>
      <c r="V7" s="685"/>
      <c r="W7" s="174" t="s">
        <v>9</v>
      </c>
      <c r="X7" s="175" t="s">
        <v>24</v>
      </c>
      <c r="Y7" s="180">
        <f>AB8</f>
        <v>2.2000000000000002</v>
      </c>
      <c r="Z7" s="78"/>
      <c r="AA7" s="103" t="s">
        <v>25</v>
      </c>
      <c r="AB7" s="79">
        <v>2.8</v>
      </c>
      <c r="AC7" s="104">
        <f>AB7*7</f>
        <v>19.599999999999998</v>
      </c>
      <c r="AD7" s="79">
        <f>AB7*5</f>
        <v>14</v>
      </c>
      <c r="AE7" s="79" t="s">
        <v>26</v>
      </c>
      <c r="AF7" s="105">
        <f>AC7*4+AD7*9</f>
        <v>204.39999999999998</v>
      </c>
    </row>
    <row r="8" spans="2:32" ht="27.95" customHeight="1">
      <c r="B8" s="98" t="s">
        <v>10</v>
      </c>
      <c r="C8" s="692"/>
      <c r="D8" s="30"/>
      <c r="E8" s="31"/>
      <c r="F8" s="30"/>
      <c r="G8" s="30" t="s">
        <v>466</v>
      </c>
      <c r="H8" s="106"/>
      <c r="I8" s="29">
        <v>10</v>
      </c>
      <c r="J8" s="382" t="s">
        <v>584</v>
      </c>
      <c r="K8" s="379"/>
      <c r="L8" s="380">
        <v>15</v>
      </c>
      <c r="M8" s="29" t="s">
        <v>116</v>
      </c>
      <c r="N8" s="36"/>
      <c r="O8" s="29">
        <v>20</v>
      </c>
      <c r="P8" s="30"/>
      <c r="Q8" s="106"/>
      <c r="R8" s="30"/>
      <c r="S8" s="31"/>
      <c r="T8" s="31"/>
      <c r="U8" s="30"/>
      <c r="V8" s="685"/>
      <c r="W8" s="172">
        <f>AD11</f>
        <v>25</v>
      </c>
      <c r="X8" s="175" t="s">
        <v>27</v>
      </c>
      <c r="Y8" s="180">
        <f>AB9</f>
        <v>2.2000000000000002</v>
      </c>
      <c r="Z8" s="77"/>
      <c r="AA8" s="78" t="s">
        <v>28</v>
      </c>
      <c r="AB8" s="79">
        <v>2.2000000000000002</v>
      </c>
      <c r="AC8" s="79">
        <f>AB8*1</f>
        <v>2.2000000000000002</v>
      </c>
      <c r="AD8" s="79" t="s">
        <v>26</v>
      </c>
      <c r="AE8" s="79">
        <f>AB8*5</f>
        <v>11</v>
      </c>
      <c r="AF8" s="79">
        <f>AC8*4+AE8*4</f>
        <v>52.8</v>
      </c>
    </row>
    <row r="9" spans="2:32" ht="27.95" customHeight="1">
      <c r="B9" s="688" t="s">
        <v>34</v>
      </c>
      <c r="C9" s="692"/>
      <c r="D9" s="31"/>
      <c r="E9" s="31"/>
      <c r="F9" s="31"/>
      <c r="G9" s="30"/>
      <c r="H9" s="106"/>
      <c r="I9" s="29"/>
      <c r="J9" s="381" t="s">
        <v>585</v>
      </c>
      <c r="K9" s="383" t="s">
        <v>586</v>
      </c>
      <c r="L9" s="381">
        <v>2</v>
      </c>
      <c r="M9" s="29" t="s">
        <v>472</v>
      </c>
      <c r="N9" s="36"/>
      <c r="O9" s="29">
        <v>5</v>
      </c>
      <c r="P9" s="30"/>
      <c r="Q9" s="106"/>
      <c r="R9" s="30"/>
      <c r="S9" s="31"/>
      <c r="T9" s="31"/>
      <c r="U9" s="30"/>
      <c r="V9" s="685"/>
      <c r="W9" s="174" t="s">
        <v>11</v>
      </c>
      <c r="X9" s="175" t="s">
        <v>30</v>
      </c>
      <c r="Y9" s="180">
        <f>AB10</f>
        <v>0</v>
      </c>
      <c r="Z9" s="78"/>
      <c r="AA9" s="78" t="s">
        <v>31</v>
      </c>
      <c r="AB9" s="79">
        <v>2.2000000000000002</v>
      </c>
      <c r="AC9" s="79"/>
      <c r="AD9" s="79">
        <f>AB9*5</f>
        <v>11</v>
      </c>
      <c r="AE9" s="79" t="s">
        <v>26</v>
      </c>
      <c r="AF9" s="79">
        <f>AD9*9</f>
        <v>99</v>
      </c>
    </row>
    <row r="10" spans="2:32" ht="27.95" customHeight="1">
      <c r="B10" s="688"/>
      <c r="C10" s="692"/>
      <c r="D10" s="31"/>
      <c r="E10" s="31"/>
      <c r="F10" s="31"/>
      <c r="G10" s="30"/>
      <c r="H10" s="106"/>
      <c r="I10" s="30"/>
      <c r="J10" s="30"/>
      <c r="K10" s="106"/>
      <c r="L10" s="30"/>
      <c r="M10" s="29"/>
      <c r="N10" s="36"/>
      <c r="O10" s="29"/>
      <c r="P10" s="30"/>
      <c r="Q10" s="106"/>
      <c r="R10" s="30"/>
      <c r="S10" s="329"/>
      <c r="T10" s="31"/>
      <c r="U10" s="30"/>
      <c r="V10" s="685"/>
      <c r="W10" s="172">
        <f>AC11</f>
        <v>33.200000000000003</v>
      </c>
      <c r="X10" s="176" t="s">
        <v>39</v>
      </c>
      <c r="Y10" s="180">
        <v>0</v>
      </c>
      <c r="Z10" s="77"/>
      <c r="AA10" s="78" t="s">
        <v>32</v>
      </c>
      <c r="AE10" s="78">
        <f>AB10*15</f>
        <v>0</v>
      </c>
    </row>
    <row r="11" spans="2:32" ht="27.95" customHeight="1">
      <c r="B11" s="108" t="s">
        <v>33</v>
      </c>
      <c r="C11" s="109"/>
      <c r="D11" s="31"/>
      <c r="E11" s="106"/>
      <c r="F11" s="31"/>
      <c r="G11" s="30"/>
      <c r="H11" s="106"/>
      <c r="I11" s="30"/>
      <c r="J11" s="31"/>
      <c r="K11" s="28"/>
      <c r="L11" s="30"/>
      <c r="M11" s="29"/>
      <c r="N11" s="36"/>
      <c r="O11" s="29"/>
      <c r="P11" s="30"/>
      <c r="Q11" s="106"/>
      <c r="R11" s="30"/>
      <c r="S11" s="30"/>
      <c r="T11" s="106"/>
      <c r="U11" s="30"/>
      <c r="V11" s="685"/>
      <c r="W11" s="174" t="s">
        <v>12</v>
      </c>
      <c r="X11" s="177"/>
      <c r="Y11" s="180"/>
      <c r="Z11" s="78"/>
      <c r="AC11" s="78">
        <f>SUM(AC6:AC10)</f>
        <v>33.200000000000003</v>
      </c>
      <c r="AD11" s="78">
        <f>SUM(AD6:AD10)</f>
        <v>25</v>
      </c>
      <c r="AE11" s="78">
        <f>SUM(AE6:AE10)</f>
        <v>96.5</v>
      </c>
      <c r="AF11" s="78">
        <f>AC11*4+AD11*9+AE11*4</f>
        <v>743.8</v>
      </c>
    </row>
    <row r="12" spans="2:32" ht="27.95" customHeight="1" thickBot="1">
      <c r="B12" s="111"/>
      <c r="C12" s="112"/>
      <c r="D12" s="106"/>
      <c r="E12" s="106"/>
      <c r="F12" s="30"/>
      <c r="G12" s="30"/>
      <c r="H12" s="106"/>
      <c r="I12" s="30"/>
      <c r="J12" s="31"/>
      <c r="K12" s="106"/>
      <c r="L12" s="30"/>
      <c r="M12" s="29"/>
      <c r="N12" s="36"/>
      <c r="O12" s="29"/>
      <c r="P12" s="30"/>
      <c r="Q12" s="106"/>
      <c r="R12" s="30"/>
      <c r="S12" s="30"/>
      <c r="T12" s="106"/>
      <c r="U12" s="30"/>
      <c r="V12" s="686"/>
      <c r="W12" s="172">
        <f>(W6*4)+(W8*9)+(W10*4)</f>
        <v>743.8</v>
      </c>
      <c r="X12" s="178"/>
      <c r="Y12" s="182"/>
      <c r="Z12" s="77"/>
      <c r="AC12" s="113">
        <f>AC11*4/AF11</f>
        <v>0.17854261898359777</v>
      </c>
      <c r="AD12" s="113">
        <f>AD11*9/AF11</f>
        <v>0.30250067222371607</v>
      </c>
      <c r="AE12" s="113">
        <f>AE11*4/AF11</f>
        <v>0.51895670879268618</v>
      </c>
    </row>
    <row r="13" spans="2:32" s="97" customFormat="1" ht="42" customHeight="1">
      <c r="B13" s="94">
        <v>5</v>
      </c>
      <c r="C13" s="692"/>
      <c r="D13" s="95" t="str">
        <f>'109年5月菜單'!E15</f>
        <v>白米飯</v>
      </c>
      <c r="E13" s="24" t="s">
        <v>80</v>
      </c>
      <c r="F13" s="354" t="s">
        <v>15</v>
      </c>
      <c r="G13" s="95" t="str">
        <f>'109年5月菜單'!E16</f>
        <v>燒烤香雞排</v>
      </c>
      <c r="H13" s="95" t="s">
        <v>108</v>
      </c>
      <c r="I13" s="354" t="s">
        <v>15</v>
      </c>
      <c r="J13" s="95" t="str">
        <f>'109年5月菜單'!E17</f>
        <v>絲瓜炒蛋</v>
      </c>
      <c r="K13" s="95" t="s">
        <v>123</v>
      </c>
      <c r="L13" s="354" t="s">
        <v>15</v>
      </c>
      <c r="M13" s="24" t="str">
        <f>'109年5月菜單'!E18</f>
        <v>紅燒豆腐(豆)</v>
      </c>
      <c r="N13" s="165" t="s">
        <v>16</v>
      </c>
      <c r="O13" s="354" t="s">
        <v>15</v>
      </c>
      <c r="P13" s="95" t="str">
        <f>'109年5月菜單'!E19</f>
        <v>淺色蔬菜</v>
      </c>
      <c r="Q13" s="24" t="s">
        <v>66</v>
      </c>
      <c r="R13" s="354" t="s">
        <v>15</v>
      </c>
      <c r="S13" s="95" t="str">
        <f>'109年5月菜單'!E20</f>
        <v>綠豆薏仁湯</v>
      </c>
      <c r="T13" s="95" t="s">
        <v>16</v>
      </c>
      <c r="U13" s="354" t="s">
        <v>15</v>
      </c>
      <c r="V13" s="684"/>
      <c r="W13" s="170" t="s">
        <v>7</v>
      </c>
      <c r="X13" s="171" t="s">
        <v>17</v>
      </c>
      <c r="Y13" s="179">
        <f>AB14</f>
        <v>5.7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2" ht="27.95" customHeight="1">
      <c r="B14" s="98" t="s">
        <v>8</v>
      </c>
      <c r="C14" s="692"/>
      <c r="D14" s="392" t="s">
        <v>85</v>
      </c>
      <c r="E14" s="379"/>
      <c r="F14" s="395">
        <v>100</v>
      </c>
      <c r="G14" s="31" t="s">
        <v>480</v>
      </c>
      <c r="H14" s="31"/>
      <c r="I14" s="30">
        <v>60</v>
      </c>
      <c r="J14" s="385" t="s">
        <v>587</v>
      </c>
      <c r="K14" s="384"/>
      <c r="L14" s="385">
        <v>40</v>
      </c>
      <c r="M14" s="31" t="s">
        <v>488</v>
      </c>
      <c r="N14" s="31"/>
      <c r="O14" s="31">
        <v>15</v>
      </c>
      <c r="P14" s="30" t="str">
        <f>P13</f>
        <v>淺色蔬菜</v>
      </c>
      <c r="Q14" s="31"/>
      <c r="R14" s="30">
        <v>100</v>
      </c>
      <c r="S14" s="30" t="s">
        <v>128</v>
      </c>
      <c r="T14" s="30"/>
      <c r="U14" s="30">
        <v>10</v>
      </c>
      <c r="V14" s="685"/>
      <c r="W14" s="172">
        <f>AE19</f>
        <v>95.5</v>
      </c>
      <c r="X14" s="173" t="s">
        <v>22</v>
      </c>
      <c r="Y14" s="180">
        <f>AB15</f>
        <v>2.2999999999999998</v>
      </c>
      <c r="Z14" s="77"/>
      <c r="AA14" s="100" t="s">
        <v>23</v>
      </c>
      <c r="AB14" s="79">
        <v>5.7</v>
      </c>
      <c r="AC14" s="79">
        <f>AB14*2</f>
        <v>11.4</v>
      </c>
      <c r="AD14" s="79"/>
      <c r="AE14" s="79">
        <f>AB14*15</f>
        <v>85.5</v>
      </c>
      <c r="AF14" s="79">
        <f>AC14*4+AE14*4</f>
        <v>387.6</v>
      </c>
    </row>
    <row r="15" spans="2:32" ht="27.95" customHeight="1">
      <c r="B15" s="98">
        <v>11</v>
      </c>
      <c r="C15" s="692"/>
      <c r="D15" s="30"/>
      <c r="E15" s="30"/>
      <c r="F15" s="30"/>
      <c r="G15" s="30"/>
      <c r="H15" s="31"/>
      <c r="I15" s="30"/>
      <c r="J15" s="385" t="s">
        <v>569</v>
      </c>
      <c r="K15" s="386"/>
      <c r="L15" s="385">
        <v>30</v>
      </c>
      <c r="M15" s="31" t="s">
        <v>286</v>
      </c>
      <c r="N15" s="31" t="s">
        <v>121</v>
      </c>
      <c r="O15" s="31">
        <v>50</v>
      </c>
      <c r="P15" s="30"/>
      <c r="Q15" s="30"/>
      <c r="R15" s="30"/>
      <c r="S15" s="31" t="s">
        <v>129</v>
      </c>
      <c r="T15" s="31"/>
      <c r="U15" s="30">
        <v>10</v>
      </c>
      <c r="V15" s="685"/>
      <c r="W15" s="174" t="s">
        <v>9</v>
      </c>
      <c r="X15" s="175" t="s">
        <v>24</v>
      </c>
      <c r="Y15" s="180">
        <f>AB16</f>
        <v>2</v>
      </c>
      <c r="Z15" s="78"/>
      <c r="AA15" s="103" t="s">
        <v>25</v>
      </c>
      <c r="AB15" s="79">
        <v>2.2999999999999998</v>
      </c>
      <c r="AC15" s="104">
        <f>AB15*7</f>
        <v>16.099999999999998</v>
      </c>
      <c r="AD15" s="79">
        <f>AB15*5</f>
        <v>11.5</v>
      </c>
      <c r="AE15" s="79" t="s">
        <v>26</v>
      </c>
      <c r="AF15" s="105">
        <f>AC15*4+AD15*9</f>
        <v>167.89999999999998</v>
      </c>
    </row>
    <row r="16" spans="2:32" ht="27.95" customHeight="1">
      <c r="B16" s="98" t="s">
        <v>10</v>
      </c>
      <c r="C16" s="692"/>
      <c r="D16" s="106"/>
      <c r="E16" s="106"/>
      <c r="F16" s="30"/>
      <c r="G16" s="30"/>
      <c r="H16" s="31"/>
      <c r="I16" s="30"/>
      <c r="J16" s="385" t="s">
        <v>570</v>
      </c>
      <c r="K16" s="386"/>
      <c r="L16" s="385">
        <v>5</v>
      </c>
      <c r="M16" s="31"/>
      <c r="N16" s="106"/>
      <c r="O16" s="31"/>
      <c r="P16" s="30"/>
      <c r="Q16" s="106"/>
      <c r="R16" s="30"/>
      <c r="S16" s="31"/>
      <c r="T16" s="106"/>
      <c r="U16" s="30"/>
      <c r="V16" s="685"/>
      <c r="W16" s="172">
        <v>23</v>
      </c>
      <c r="X16" s="175" t="s">
        <v>27</v>
      </c>
      <c r="Y16" s="180">
        <f>AB17</f>
        <v>2.2000000000000002</v>
      </c>
      <c r="Z16" s="77"/>
      <c r="AA16" s="78" t="s">
        <v>28</v>
      </c>
      <c r="AB16" s="79">
        <v>2</v>
      </c>
      <c r="AC16" s="79">
        <f>AB16*1</f>
        <v>2</v>
      </c>
      <c r="AD16" s="79" t="s">
        <v>26</v>
      </c>
      <c r="AE16" s="79">
        <f>AB16*5</f>
        <v>10</v>
      </c>
      <c r="AF16" s="79">
        <f>AC16*4+AE16*4</f>
        <v>48</v>
      </c>
    </row>
    <row r="17" spans="2:32" ht="27.95" customHeight="1">
      <c r="B17" s="688" t="s">
        <v>35</v>
      </c>
      <c r="C17" s="692"/>
      <c r="D17" s="106"/>
      <c r="E17" s="106"/>
      <c r="F17" s="30"/>
      <c r="G17" s="30"/>
      <c r="H17" s="31"/>
      <c r="I17" s="30"/>
      <c r="J17" s="31"/>
      <c r="K17" s="106"/>
      <c r="L17" s="31"/>
      <c r="M17" s="31"/>
      <c r="N17" s="106"/>
      <c r="O17" s="31"/>
      <c r="P17" s="30"/>
      <c r="Q17" s="106"/>
      <c r="R17" s="30"/>
      <c r="S17" s="31"/>
      <c r="T17" s="30"/>
      <c r="U17" s="30"/>
      <c r="V17" s="685"/>
      <c r="W17" s="174" t="s">
        <v>11</v>
      </c>
      <c r="X17" s="175" t="s">
        <v>30</v>
      </c>
      <c r="Y17" s="180">
        <f>AB18</f>
        <v>0</v>
      </c>
      <c r="Z17" s="78"/>
      <c r="AA17" s="78" t="s">
        <v>31</v>
      </c>
      <c r="AB17" s="79">
        <v>2.2000000000000002</v>
      </c>
      <c r="AC17" s="79"/>
      <c r="AD17" s="79">
        <f>AB17*5</f>
        <v>11</v>
      </c>
      <c r="AE17" s="79" t="s">
        <v>26</v>
      </c>
      <c r="AF17" s="79">
        <f>AD17*9</f>
        <v>99</v>
      </c>
    </row>
    <row r="18" spans="2:32" ht="27.95" customHeight="1">
      <c r="B18" s="688"/>
      <c r="C18" s="692"/>
      <c r="D18" s="106"/>
      <c r="E18" s="106"/>
      <c r="F18" s="30"/>
      <c r="G18" s="31"/>
      <c r="H18" s="106"/>
      <c r="I18" s="30"/>
      <c r="J18" s="30"/>
      <c r="K18" s="106"/>
      <c r="L18" s="30"/>
      <c r="M18" s="31"/>
      <c r="N18" s="106"/>
      <c r="O18" s="31"/>
      <c r="P18" s="30"/>
      <c r="Q18" s="106"/>
      <c r="R18" s="30"/>
      <c r="S18" s="31"/>
      <c r="T18" s="30"/>
      <c r="U18" s="30"/>
      <c r="V18" s="685"/>
      <c r="W18" s="172">
        <f>AC19</f>
        <v>29.5</v>
      </c>
      <c r="X18" s="176" t="s">
        <v>39</v>
      </c>
      <c r="Y18" s="180">
        <v>0</v>
      </c>
      <c r="Z18" s="77"/>
      <c r="AA18" s="78" t="s">
        <v>32</v>
      </c>
      <c r="AE18" s="78">
        <f>AB18*15</f>
        <v>0</v>
      </c>
    </row>
    <row r="19" spans="2:32" ht="27.95" customHeight="1">
      <c r="B19" s="108" t="s">
        <v>33</v>
      </c>
      <c r="C19" s="109"/>
      <c r="D19" s="106"/>
      <c r="E19" s="106"/>
      <c r="F19" s="30"/>
      <c r="G19" s="31"/>
      <c r="H19" s="106"/>
      <c r="I19" s="30"/>
      <c r="J19" s="30"/>
      <c r="K19" s="106"/>
      <c r="L19" s="30"/>
      <c r="M19" s="30"/>
      <c r="N19" s="106"/>
      <c r="O19" s="30"/>
      <c r="P19" s="30"/>
      <c r="Q19" s="106"/>
      <c r="R19" s="30"/>
      <c r="S19" s="31"/>
      <c r="T19" s="30"/>
      <c r="U19" s="30"/>
      <c r="V19" s="685"/>
      <c r="W19" s="174" t="s">
        <v>12</v>
      </c>
      <c r="X19" s="177"/>
      <c r="Y19" s="180"/>
      <c r="Z19" s="78"/>
      <c r="AC19" s="78">
        <f>SUM(AC14:AC18)</f>
        <v>29.5</v>
      </c>
      <c r="AD19" s="78">
        <f>SUM(AD14:AD18)</f>
        <v>22.5</v>
      </c>
      <c r="AE19" s="78">
        <f>SUM(AE14:AE18)</f>
        <v>95.5</v>
      </c>
      <c r="AF19" s="78">
        <f>AC19*4+AD19*9+AE19*4</f>
        <v>702.5</v>
      </c>
    </row>
    <row r="20" spans="2:32" ht="27.95" customHeight="1" thickBot="1">
      <c r="B20" s="111"/>
      <c r="C20" s="112"/>
      <c r="D20" s="106"/>
      <c r="E20" s="106"/>
      <c r="F20" s="30"/>
      <c r="G20" s="30"/>
      <c r="H20" s="31"/>
      <c r="I20" s="30"/>
      <c r="K20" s="106"/>
      <c r="L20" s="30"/>
      <c r="M20" s="31"/>
      <c r="N20" s="106"/>
      <c r="O20" s="30"/>
      <c r="P20" s="30"/>
      <c r="Q20" s="106"/>
      <c r="R20" s="30"/>
      <c r="S20" s="30"/>
      <c r="T20" s="106"/>
      <c r="U20" s="30"/>
      <c r="V20" s="686"/>
      <c r="W20" s="172">
        <f>AF19</f>
        <v>702.5</v>
      </c>
      <c r="X20" s="183"/>
      <c r="Y20" s="182"/>
      <c r="Z20" s="77"/>
      <c r="AC20" s="113">
        <f>AC19*4/AF19</f>
        <v>0.16797153024911032</v>
      </c>
      <c r="AD20" s="113">
        <f>AD19*9/AF19</f>
        <v>0.28825622775800713</v>
      </c>
      <c r="AE20" s="113">
        <f>AE19*4/AF19</f>
        <v>0.54377224199288254</v>
      </c>
    </row>
    <row r="21" spans="2:32" s="97" customFormat="1" ht="83.25">
      <c r="B21" s="94">
        <v>5</v>
      </c>
      <c r="C21" s="692"/>
      <c r="D21" s="95" t="str">
        <f>'109年5月菜單'!I15</f>
        <v>夏威夷炒飯</v>
      </c>
      <c r="E21" s="95" t="s">
        <v>123</v>
      </c>
      <c r="F21" s="354" t="s">
        <v>15</v>
      </c>
      <c r="G21" s="95" t="str">
        <f>'109年5月菜單'!I16</f>
        <v>鹽酥雞(炸)</v>
      </c>
      <c r="H21" s="95" t="s">
        <v>110</v>
      </c>
      <c r="I21" s="354" t="s">
        <v>15</v>
      </c>
      <c r="J21" s="95" t="str">
        <f>'109年5月菜單'!I17</f>
        <v>烤饅頭(冷)</v>
      </c>
      <c r="K21" s="95" t="s">
        <v>108</v>
      </c>
      <c r="L21" s="354" t="s">
        <v>15</v>
      </c>
      <c r="M21" s="95" t="str">
        <f>'109年5月菜單'!I18</f>
        <v>海苔楔型薯(加)</v>
      </c>
      <c r="N21" s="95" t="s">
        <v>111</v>
      </c>
      <c r="O21" s="354" t="s">
        <v>15</v>
      </c>
      <c r="P21" s="95" t="str">
        <f>'109年5月菜單'!I19</f>
        <v>深色蔬菜</v>
      </c>
      <c r="Q21" s="24" t="s">
        <v>43</v>
      </c>
      <c r="R21" s="354" t="s">
        <v>15</v>
      </c>
      <c r="S21" s="95" t="str">
        <f>'109年5月菜單'!I20</f>
        <v>菜頭湯</v>
      </c>
      <c r="T21" s="95" t="s">
        <v>81</v>
      </c>
      <c r="U21" s="354" t="s">
        <v>15</v>
      </c>
      <c r="V21" s="684"/>
      <c r="W21" s="170" t="s">
        <v>78</v>
      </c>
      <c r="X21" s="96" t="s">
        <v>17</v>
      </c>
      <c r="Y21" s="135">
        <f>AB22</f>
        <v>6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2" s="122" customFormat="1" ht="27.75" customHeight="1">
      <c r="B22" s="118" t="s">
        <v>44</v>
      </c>
      <c r="C22" s="692"/>
      <c r="D22" s="31" t="s">
        <v>85</v>
      </c>
      <c r="E22" s="28"/>
      <c r="F22" s="29">
        <v>100</v>
      </c>
      <c r="G22" s="387" t="s">
        <v>588</v>
      </c>
      <c r="H22" s="388"/>
      <c r="I22" s="387">
        <v>50</v>
      </c>
      <c r="J22" s="28" t="s">
        <v>712</v>
      </c>
      <c r="K22" s="29" t="s">
        <v>540</v>
      </c>
      <c r="L22" s="29">
        <v>40</v>
      </c>
      <c r="M22" s="31" t="s">
        <v>595</v>
      </c>
      <c r="N22" s="31" t="s">
        <v>112</v>
      </c>
      <c r="O22" s="31">
        <v>30</v>
      </c>
      <c r="P22" s="30" t="str">
        <f>P21</f>
        <v>深色蔬菜</v>
      </c>
      <c r="Q22" s="31"/>
      <c r="R22" s="30">
        <v>100</v>
      </c>
      <c r="S22" s="30" t="s">
        <v>126</v>
      </c>
      <c r="T22" s="30"/>
      <c r="U22" s="30">
        <v>30</v>
      </c>
      <c r="V22" s="685"/>
      <c r="W22" s="172">
        <f>AE27</f>
        <v>100</v>
      </c>
      <c r="X22" s="99" t="s">
        <v>22</v>
      </c>
      <c r="Y22" s="136">
        <f>AB23</f>
        <v>2.2000000000000002</v>
      </c>
      <c r="Z22" s="119"/>
      <c r="AA22" s="120" t="s">
        <v>23</v>
      </c>
      <c r="AB22" s="121">
        <v>6</v>
      </c>
      <c r="AC22" s="121">
        <f>AB22*2</f>
        <v>12</v>
      </c>
      <c r="AD22" s="121"/>
      <c r="AE22" s="121">
        <f>AB22*15</f>
        <v>90</v>
      </c>
      <c r="AF22" s="121">
        <f>AC22*4+AE22*4</f>
        <v>408</v>
      </c>
    </row>
    <row r="23" spans="2:32" s="122" customFormat="1" ht="27.95" customHeight="1">
      <c r="B23" s="118">
        <v>12</v>
      </c>
      <c r="C23" s="692"/>
      <c r="D23" s="30" t="s">
        <v>531</v>
      </c>
      <c r="E23" s="30"/>
      <c r="F23" s="30">
        <v>10</v>
      </c>
      <c r="G23" s="387" t="s">
        <v>589</v>
      </c>
      <c r="H23" s="388"/>
      <c r="I23" s="387">
        <v>3</v>
      </c>
      <c r="J23" s="28"/>
      <c r="K23" s="29"/>
      <c r="L23" s="29"/>
      <c r="M23" s="31" t="s">
        <v>596</v>
      </c>
      <c r="N23" s="31"/>
      <c r="O23" s="31" t="s">
        <v>597</v>
      </c>
      <c r="P23" s="30"/>
      <c r="Q23" s="30"/>
      <c r="R23" s="30"/>
      <c r="S23" s="244"/>
      <c r="T23" s="244"/>
      <c r="U23" s="30"/>
      <c r="V23" s="685"/>
      <c r="W23" s="174" t="s">
        <v>9</v>
      </c>
      <c r="X23" s="102" t="s">
        <v>24</v>
      </c>
      <c r="Y23" s="136">
        <f>AB24</f>
        <v>2</v>
      </c>
      <c r="Z23" s="123"/>
      <c r="AA23" s="124" t="s">
        <v>25</v>
      </c>
      <c r="AB23" s="121">
        <v>2.2000000000000002</v>
      </c>
      <c r="AC23" s="125">
        <f>AB23*7</f>
        <v>15.400000000000002</v>
      </c>
      <c r="AD23" s="121">
        <f>AB23*5</f>
        <v>11</v>
      </c>
      <c r="AE23" s="121" t="s">
        <v>26</v>
      </c>
      <c r="AF23" s="126">
        <f>AC23*4+AD23*9</f>
        <v>160.60000000000002</v>
      </c>
    </row>
    <row r="24" spans="2:32" s="122" customFormat="1" ht="27.95" customHeight="1">
      <c r="B24" s="118" t="s">
        <v>10</v>
      </c>
      <c r="C24" s="692"/>
      <c r="D24" s="30" t="s">
        <v>534</v>
      </c>
      <c r="E24" s="106"/>
      <c r="F24" s="30">
        <v>20</v>
      </c>
      <c r="G24" s="30"/>
      <c r="H24" s="31"/>
      <c r="I24" s="30"/>
      <c r="J24" s="355"/>
      <c r="K24" s="28"/>
      <c r="L24" s="29"/>
      <c r="M24" s="31"/>
      <c r="N24" s="106"/>
      <c r="O24" s="31"/>
      <c r="P24" s="30"/>
      <c r="Q24" s="106"/>
      <c r="R24" s="30"/>
      <c r="S24" s="31"/>
      <c r="T24" s="106"/>
      <c r="U24" s="30"/>
      <c r="V24" s="685"/>
      <c r="W24" s="172">
        <f>AD27</f>
        <v>23.5</v>
      </c>
      <c r="X24" s="102" t="s">
        <v>27</v>
      </c>
      <c r="Y24" s="136">
        <f>AB25</f>
        <v>2.5</v>
      </c>
      <c r="Z24" s="119"/>
      <c r="AA24" s="127" t="s">
        <v>28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2" s="122" customFormat="1" ht="27.95" customHeight="1">
      <c r="B25" s="689" t="s">
        <v>36</v>
      </c>
      <c r="C25" s="692"/>
      <c r="D25" s="30" t="s">
        <v>535</v>
      </c>
      <c r="E25" s="106"/>
      <c r="F25" s="30">
        <v>10</v>
      </c>
      <c r="G25" s="30"/>
      <c r="H25" s="31"/>
      <c r="I25" s="30"/>
      <c r="J25" s="331"/>
      <c r="K25" s="29"/>
      <c r="L25" s="31"/>
      <c r="M25" s="31"/>
      <c r="N25" s="106"/>
      <c r="O25" s="31"/>
      <c r="P25" s="30"/>
      <c r="Q25" s="106"/>
      <c r="R25" s="30"/>
      <c r="S25" s="332"/>
      <c r="T25" s="106"/>
      <c r="U25" s="30"/>
      <c r="V25" s="685"/>
      <c r="W25" s="174" t="s">
        <v>11</v>
      </c>
      <c r="X25" s="102" t="s">
        <v>30</v>
      </c>
      <c r="Y25" s="136">
        <f>AB26</f>
        <v>0</v>
      </c>
      <c r="Z25" s="123"/>
      <c r="AA25" s="127" t="s">
        <v>31</v>
      </c>
      <c r="AB25" s="121">
        <v>2.5</v>
      </c>
      <c r="AC25" s="121"/>
      <c r="AD25" s="121">
        <f>AB25*5</f>
        <v>12.5</v>
      </c>
      <c r="AE25" s="121" t="s">
        <v>26</v>
      </c>
      <c r="AF25" s="121">
        <f>AD25*9</f>
        <v>112.5</v>
      </c>
    </row>
    <row r="26" spans="2:32" s="122" customFormat="1" ht="27.95" customHeight="1">
      <c r="B26" s="689"/>
      <c r="C26" s="692"/>
      <c r="D26" s="106"/>
      <c r="E26" s="106"/>
      <c r="F26" s="30"/>
      <c r="G26" s="128"/>
      <c r="H26" s="106"/>
      <c r="I26" s="30"/>
      <c r="J26" s="30"/>
      <c r="K26" s="106"/>
      <c r="L26" s="30"/>
      <c r="M26" s="31"/>
      <c r="N26" s="31"/>
      <c r="O26" s="30"/>
      <c r="P26" s="30"/>
      <c r="Q26" s="106"/>
      <c r="R26" s="30"/>
      <c r="S26" s="160"/>
      <c r="T26" s="106"/>
      <c r="U26" s="30"/>
      <c r="V26" s="685"/>
      <c r="W26" s="172">
        <f>AC27</f>
        <v>29.400000000000002</v>
      </c>
      <c r="X26" s="155" t="s">
        <v>39</v>
      </c>
      <c r="Y26" s="136">
        <v>0</v>
      </c>
      <c r="Z26" s="119"/>
      <c r="AA26" s="127" t="s">
        <v>32</v>
      </c>
      <c r="AB26" s="121"/>
      <c r="AC26" s="127"/>
      <c r="AD26" s="127"/>
      <c r="AE26" s="127">
        <f>AB26*15</f>
        <v>0</v>
      </c>
      <c r="AF26" s="127"/>
    </row>
    <row r="27" spans="2:32" s="122" customFormat="1" ht="27.95" customHeight="1">
      <c r="B27" s="129" t="s">
        <v>33</v>
      </c>
      <c r="C27" s="130"/>
      <c r="D27" s="30"/>
      <c r="E27" s="106"/>
      <c r="F27" s="30"/>
      <c r="G27" s="30"/>
      <c r="H27" s="106"/>
      <c r="I27" s="30"/>
      <c r="J27" s="30"/>
      <c r="K27" s="106"/>
      <c r="L27" s="30"/>
      <c r="M27" s="31"/>
      <c r="N27" s="106"/>
      <c r="O27" s="30"/>
      <c r="P27" s="30"/>
      <c r="Q27" s="106"/>
      <c r="R27" s="30"/>
      <c r="S27" s="30"/>
      <c r="T27" s="106"/>
      <c r="U27" s="30"/>
      <c r="V27" s="685"/>
      <c r="W27" s="187" t="s">
        <v>12</v>
      </c>
      <c r="X27" s="110"/>
      <c r="Y27" s="136"/>
      <c r="Z27" s="123"/>
      <c r="AA27" s="127"/>
      <c r="AB27" s="121"/>
      <c r="AC27" s="127">
        <f>SUM(AC22:AC26)</f>
        <v>29.400000000000002</v>
      </c>
      <c r="AD27" s="127">
        <f>SUM(AD22:AD26)</f>
        <v>23.5</v>
      </c>
      <c r="AE27" s="127">
        <f>SUM(AE22:AE26)</f>
        <v>100</v>
      </c>
      <c r="AF27" s="127">
        <f>AC27*4+AD27*9+AE27*4</f>
        <v>729.1</v>
      </c>
    </row>
    <row r="28" spans="2:32" s="122" customFormat="1" ht="27.95" customHeight="1" thickBot="1">
      <c r="B28" s="131"/>
      <c r="C28" s="132"/>
      <c r="D28" s="106"/>
      <c r="E28" s="106"/>
      <c r="F28" s="30"/>
      <c r="G28" s="30"/>
      <c r="H28" s="106"/>
      <c r="I28" s="30"/>
      <c r="J28" s="30"/>
      <c r="K28" s="106"/>
      <c r="L28" s="30"/>
      <c r="M28" s="30"/>
      <c r="N28" s="106"/>
      <c r="O28" s="30"/>
      <c r="P28" s="30"/>
      <c r="Q28" s="106"/>
      <c r="R28" s="30"/>
      <c r="S28" s="30"/>
      <c r="T28" s="106"/>
      <c r="U28" s="30"/>
      <c r="V28" s="686"/>
      <c r="W28" s="188">
        <f>(W22*4)+(W24*9)+(W26*4)</f>
        <v>729.1</v>
      </c>
      <c r="X28" s="107"/>
      <c r="Y28" s="136"/>
      <c r="Z28" s="119"/>
      <c r="AA28" s="123"/>
      <c r="AB28" s="133"/>
      <c r="AC28" s="134">
        <f>AC27*4/AF27</f>
        <v>0.16129474694829243</v>
      </c>
      <c r="AD28" s="134">
        <f>AD27*9/AF27</f>
        <v>0.29008366479220954</v>
      </c>
      <c r="AE28" s="134">
        <f>AE27*4/AF27</f>
        <v>0.54862158825949803</v>
      </c>
      <c r="AF28" s="123"/>
    </row>
    <row r="29" spans="2:32" s="97" customFormat="1" ht="83.25">
      <c r="B29" s="94">
        <v>5</v>
      </c>
      <c r="C29" s="692"/>
      <c r="D29" s="95" t="str">
        <f>'109年5月菜單'!M15</f>
        <v>地瓜飯</v>
      </c>
      <c r="E29" s="24" t="s">
        <v>80</v>
      </c>
      <c r="F29" s="354" t="s">
        <v>15</v>
      </c>
      <c r="G29" s="95" t="str">
        <f>'109年5月菜單'!M16</f>
        <v>鐵路排骨</v>
      </c>
      <c r="H29" s="95" t="s">
        <v>16</v>
      </c>
      <c r="I29" s="354" t="s">
        <v>15</v>
      </c>
      <c r="J29" s="95" t="str">
        <f>'109年5月菜單'!M17</f>
        <v>鴿蛋肉燥</v>
      </c>
      <c r="K29" s="95" t="s">
        <v>108</v>
      </c>
      <c r="L29" s="354" t="s">
        <v>15</v>
      </c>
      <c r="M29" s="95" t="str">
        <f>'109年5月菜單'!M18</f>
        <v>泰式魚條(海)</v>
      </c>
      <c r="N29" s="95" t="s">
        <v>123</v>
      </c>
      <c r="O29" s="354" t="s">
        <v>15</v>
      </c>
      <c r="P29" s="95" t="str">
        <f>'109年5月菜單'!M19</f>
        <v>深色蔬菜</v>
      </c>
      <c r="Q29" s="24" t="s">
        <v>66</v>
      </c>
      <c r="R29" s="354" t="s">
        <v>15</v>
      </c>
      <c r="S29" s="95" t="str">
        <f>'109年5月菜單'!M20</f>
        <v>小魚味噌湯(豆)</v>
      </c>
      <c r="T29" s="95" t="s">
        <v>16</v>
      </c>
      <c r="U29" s="354" t="s">
        <v>15</v>
      </c>
      <c r="V29" s="684"/>
      <c r="W29" s="170" t="s">
        <v>7</v>
      </c>
      <c r="X29" s="171" t="s">
        <v>17</v>
      </c>
      <c r="Y29" s="135">
        <f>AB30</f>
        <v>5.7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</row>
    <row r="30" spans="2:32" ht="27.95" customHeight="1">
      <c r="B30" s="98" t="s">
        <v>8</v>
      </c>
      <c r="C30" s="692"/>
      <c r="D30" s="31" t="s">
        <v>85</v>
      </c>
      <c r="E30" s="31"/>
      <c r="F30" s="31">
        <v>85</v>
      </c>
      <c r="G30" s="30" t="s">
        <v>489</v>
      </c>
      <c r="H30" s="30"/>
      <c r="I30" s="30">
        <v>50</v>
      </c>
      <c r="J30" s="30" t="s">
        <v>462</v>
      </c>
      <c r="K30" s="30"/>
      <c r="L30" s="30">
        <v>30</v>
      </c>
      <c r="M30" s="31" t="s">
        <v>509</v>
      </c>
      <c r="N30" s="31" t="s">
        <v>508</v>
      </c>
      <c r="O30" s="31">
        <v>40</v>
      </c>
      <c r="P30" s="31" t="str">
        <f>P29</f>
        <v>深色蔬菜</v>
      </c>
      <c r="Q30" s="31"/>
      <c r="R30" s="30">
        <v>100</v>
      </c>
      <c r="S30" s="31" t="s">
        <v>120</v>
      </c>
      <c r="T30" s="31"/>
      <c r="U30" s="31">
        <v>10</v>
      </c>
      <c r="V30" s="685"/>
      <c r="W30" s="172">
        <f>AE35</f>
        <v>96.5</v>
      </c>
      <c r="X30" s="173" t="s">
        <v>22</v>
      </c>
      <c r="Y30" s="136">
        <f>AB31</f>
        <v>2.5</v>
      </c>
      <c r="Z30" s="77"/>
      <c r="AA30" s="100" t="s">
        <v>23</v>
      </c>
      <c r="AB30" s="79">
        <v>5.7</v>
      </c>
      <c r="AC30" s="79">
        <f>AB30*2</f>
        <v>11.4</v>
      </c>
      <c r="AD30" s="79"/>
      <c r="AE30" s="79">
        <f>AB30*15</f>
        <v>85.5</v>
      </c>
      <c r="AF30" s="79">
        <f>AC30*4+AE30*4</f>
        <v>387.6</v>
      </c>
    </row>
    <row r="31" spans="2:32" ht="27.95" customHeight="1">
      <c r="B31" s="98">
        <v>13</v>
      </c>
      <c r="C31" s="692"/>
      <c r="D31" s="31" t="s">
        <v>86</v>
      </c>
      <c r="E31" s="31"/>
      <c r="F31" s="31">
        <v>45</v>
      </c>
      <c r="G31" s="30"/>
      <c r="H31" s="367"/>
      <c r="I31" s="30"/>
      <c r="J31" s="30" t="s">
        <v>282</v>
      </c>
      <c r="K31" s="367"/>
      <c r="L31" s="30">
        <v>10</v>
      </c>
      <c r="M31" s="356" t="s">
        <v>492</v>
      </c>
      <c r="N31" s="356"/>
      <c r="O31" s="356">
        <v>5</v>
      </c>
      <c r="P31" s="31"/>
      <c r="Q31" s="30"/>
      <c r="R31" s="30"/>
      <c r="S31" s="31" t="s">
        <v>286</v>
      </c>
      <c r="T31" s="30" t="s">
        <v>121</v>
      </c>
      <c r="U31" s="30">
        <v>30</v>
      </c>
      <c r="V31" s="685"/>
      <c r="W31" s="174" t="s">
        <v>9</v>
      </c>
      <c r="X31" s="175" t="s">
        <v>24</v>
      </c>
      <c r="Y31" s="136">
        <f>AB32</f>
        <v>2.2000000000000002</v>
      </c>
      <c r="Z31" s="78"/>
      <c r="AA31" s="103" t="s">
        <v>25</v>
      </c>
      <c r="AB31" s="79">
        <v>2.5</v>
      </c>
      <c r="AC31" s="104">
        <f>AB31*7</f>
        <v>17.5</v>
      </c>
      <c r="AD31" s="79">
        <f>AB31*5</f>
        <v>12.5</v>
      </c>
      <c r="AE31" s="79" t="s">
        <v>26</v>
      </c>
      <c r="AF31" s="105">
        <f>AC31*4+AD31*9</f>
        <v>182.5</v>
      </c>
    </row>
    <row r="32" spans="2:32" ht="27.95" customHeight="1">
      <c r="B32" s="98" t="s">
        <v>10</v>
      </c>
      <c r="C32" s="692"/>
      <c r="D32" s="106"/>
      <c r="E32" s="106"/>
      <c r="F32" s="30"/>
      <c r="G32" s="30"/>
      <c r="H32" s="367"/>
      <c r="I32" s="30"/>
      <c r="J32" s="30" t="s">
        <v>555</v>
      </c>
      <c r="K32" s="367"/>
      <c r="L32" s="30">
        <v>10</v>
      </c>
      <c r="M32" s="244" t="s">
        <v>510</v>
      </c>
      <c r="N32" s="31"/>
      <c r="O32" s="31">
        <v>10</v>
      </c>
      <c r="P32" s="31"/>
      <c r="Q32" s="106"/>
      <c r="R32" s="30"/>
      <c r="S32" s="30" t="s">
        <v>317</v>
      </c>
      <c r="T32" s="31"/>
      <c r="U32" s="30">
        <v>1</v>
      </c>
      <c r="V32" s="685"/>
      <c r="W32" s="172">
        <f>AD35</f>
        <v>23.5</v>
      </c>
      <c r="X32" s="175" t="s">
        <v>27</v>
      </c>
      <c r="Y32" s="136">
        <f>AB33</f>
        <v>2.2000000000000002</v>
      </c>
      <c r="Z32" s="77"/>
      <c r="AA32" s="78" t="s">
        <v>28</v>
      </c>
      <c r="AB32" s="79">
        <v>2.2000000000000002</v>
      </c>
      <c r="AC32" s="79">
        <f>AB32*1</f>
        <v>2.2000000000000002</v>
      </c>
      <c r="AD32" s="79" t="s">
        <v>26</v>
      </c>
      <c r="AE32" s="79">
        <f>AB32*5</f>
        <v>11</v>
      </c>
      <c r="AF32" s="79">
        <f>AC32*4+AE32*4</f>
        <v>52.8</v>
      </c>
    </row>
    <row r="33" spans="2:32" ht="27.95" customHeight="1">
      <c r="B33" s="688" t="s">
        <v>37</v>
      </c>
      <c r="C33" s="692"/>
      <c r="D33" s="106"/>
      <c r="E33" s="106"/>
      <c r="F33" s="30"/>
      <c r="G33" s="30"/>
      <c r="H33" s="367"/>
      <c r="I33" s="30"/>
      <c r="J33" s="30" t="s">
        <v>556</v>
      </c>
      <c r="K33" s="367"/>
      <c r="L33" s="30">
        <v>2</v>
      </c>
      <c r="M33" s="357"/>
      <c r="N33" s="358"/>
      <c r="O33" s="357"/>
      <c r="P33" s="31"/>
      <c r="Q33" s="106"/>
      <c r="R33" s="30"/>
      <c r="S33" s="31"/>
      <c r="T33" s="106"/>
      <c r="U33" s="30"/>
      <c r="V33" s="685"/>
      <c r="W33" s="174" t="s">
        <v>11</v>
      </c>
      <c r="X33" s="175" t="s">
        <v>30</v>
      </c>
      <c r="Y33" s="136">
        <f>AB34</f>
        <v>0</v>
      </c>
      <c r="Z33" s="78"/>
      <c r="AA33" s="78" t="s">
        <v>31</v>
      </c>
      <c r="AB33" s="79">
        <v>2.2000000000000002</v>
      </c>
      <c r="AC33" s="79"/>
      <c r="AD33" s="79">
        <f>AB33*5</f>
        <v>11</v>
      </c>
      <c r="AE33" s="79" t="s">
        <v>26</v>
      </c>
      <c r="AF33" s="79">
        <f>AD33*9</f>
        <v>99</v>
      </c>
    </row>
    <row r="34" spans="2:32" ht="27.95" customHeight="1">
      <c r="B34" s="688"/>
      <c r="C34" s="692"/>
      <c r="D34" s="106"/>
      <c r="E34" s="106"/>
      <c r="F34" s="30"/>
      <c r="G34" s="30"/>
      <c r="H34" s="106"/>
      <c r="I34" s="31"/>
      <c r="J34" s="215"/>
      <c r="K34" s="106"/>
      <c r="L34" s="31"/>
      <c r="M34" s="359"/>
      <c r="N34" s="360"/>
      <c r="O34" s="359"/>
      <c r="P34" s="31"/>
      <c r="Q34" s="106"/>
      <c r="R34" s="30"/>
      <c r="S34" s="31"/>
      <c r="T34" s="106"/>
      <c r="U34" s="30"/>
      <c r="V34" s="685"/>
      <c r="W34" s="172">
        <f>AC35</f>
        <v>31.099999999999998</v>
      </c>
      <c r="X34" s="176" t="s">
        <v>39</v>
      </c>
      <c r="Y34" s="136">
        <v>0</v>
      </c>
      <c r="Z34" s="77"/>
      <c r="AA34" s="78" t="s">
        <v>32</v>
      </c>
      <c r="AE34" s="78">
        <f>AB34*15</f>
        <v>0</v>
      </c>
    </row>
    <row r="35" spans="2:32" ht="27.95" customHeight="1">
      <c r="B35" s="108" t="s">
        <v>33</v>
      </c>
      <c r="C35" s="109"/>
      <c r="D35" s="106"/>
      <c r="E35" s="106"/>
      <c r="F35" s="30"/>
      <c r="G35" s="30"/>
      <c r="H35" s="106"/>
      <c r="I35" s="31"/>
      <c r="J35" s="31"/>
      <c r="K35" s="106"/>
      <c r="L35" s="31"/>
      <c r="M35" s="346"/>
      <c r="N35" s="361"/>
      <c r="O35" s="361"/>
      <c r="P35" s="344"/>
      <c r="Q35" s="106"/>
      <c r="R35" s="30"/>
      <c r="S35" s="30"/>
      <c r="T35" s="106"/>
      <c r="U35" s="30"/>
      <c r="V35" s="685"/>
      <c r="W35" s="174" t="s">
        <v>12</v>
      </c>
      <c r="X35" s="177"/>
      <c r="Y35" s="136"/>
      <c r="Z35" s="78"/>
      <c r="AC35" s="78">
        <f>SUM(AC30:AC34)</f>
        <v>31.099999999999998</v>
      </c>
      <c r="AD35" s="78">
        <f>SUM(AD30:AD34)</f>
        <v>23.5</v>
      </c>
      <c r="AE35" s="78">
        <f>SUM(AE30:AE34)</f>
        <v>96.5</v>
      </c>
      <c r="AF35" s="78">
        <f>AC35*4+AD35*9+AE35*4</f>
        <v>721.9</v>
      </c>
    </row>
    <row r="36" spans="2:32" ht="27.95" customHeight="1">
      <c r="B36" s="111"/>
      <c r="C36" s="112"/>
      <c r="D36" s="106"/>
      <c r="E36" s="106"/>
      <c r="F36" s="30"/>
      <c r="G36" s="30"/>
      <c r="H36" s="106"/>
      <c r="I36" s="30"/>
      <c r="J36" s="30"/>
      <c r="K36" s="106"/>
      <c r="L36" s="30"/>
      <c r="M36" s="347"/>
      <c r="N36" s="348"/>
      <c r="O36" s="347"/>
      <c r="P36" s="30"/>
      <c r="Q36" s="106"/>
      <c r="R36" s="30"/>
      <c r="S36" s="30"/>
      <c r="T36" s="106"/>
      <c r="U36" s="30"/>
      <c r="V36" s="686"/>
      <c r="W36" s="172">
        <f>(W30*4)+(W32*9)+(W34*4)</f>
        <v>721.9</v>
      </c>
      <c r="X36" s="183"/>
      <c r="Y36" s="136"/>
      <c r="Z36" s="77"/>
      <c r="AC36" s="113">
        <f>AC35*4/AF35</f>
        <v>0.17232303643163874</v>
      </c>
      <c r="AD36" s="113">
        <f>AD35*9/AF35</f>
        <v>0.29297686660202243</v>
      </c>
      <c r="AE36" s="113">
        <f>AE35*4/AF35</f>
        <v>0.5347000969663388</v>
      </c>
    </row>
    <row r="37" spans="2:32" s="97" customFormat="1" ht="83.25">
      <c r="B37" s="94">
        <v>5</v>
      </c>
      <c r="C37" s="692"/>
      <c r="D37" s="95" t="str">
        <f>'109年5月菜單'!Q15</f>
        <v>糙米飯</v>
      </c>
      <c r="E37" s="24" t="s">
        <v>80</v>
      </c>
      <c r="F37" s="354" t="s">
        <v>15</v>
      </c>
      <c r="G37" s="95" t="str">
        <f>'109年5月菜單'!Q16</f>
        <v>板烤雞排</v>
      </c>
      <c r="H37" s="95" t="s">
        <v>111</v>
      </c>
      <c r="I37" s="354" t="s">
        <v>15</v>
      </c>
      <c r="J37" s="95" t="str">
        <f>'109年5月菜單'!Q17</f>
        <v>炸四季杏鮑菇(炸)</v>
      </c>
      <c r="K37" s="95" t="s">
        <v>110</v>
      </c>
      <c r="L37" s="354" t="s">
        <v>15</v>
      </c>
      <c r="M37" s="95" t="str">
        <f>'109年5月菜單'!Q18</f>
        <v>塔香海茸</v>
      </c>
      <c r="N37" s="95" t="s">
        <v>16</v>
      </c>
      <c r="O37" s="354" t="s">
        <v>15</v>
      </c>
      <c r="P37" s="95" t="str">
        <f>'109年5月菜單'!Q19</f>
        <v>淺色蔬菜</v>
      </c>
      <c r="Q37" s="24" t="s">
        <v>66</v>
      </c>
      <c r="R37" s="354" t="s">
        <v>15</v>
      </c>
      <c r="S37" s="95" t="str">
        <f>'109年5月菜單'!Q20</f>
        <v>鮮彩什錦湯</v>
      </c>
      <c r="T37" s="95" t="s">
        <v>16</v>
      </c>
      <c r="U37" s="354" t="s">
        <v>15</v>
      </c>
      <c r="V37" s="684"/>
      <c r="W37" s="170" t="s">
        <v>7</v>
      </c>
      <c r="X37" s="171" t="s">
        <v>17</v>
      </c>
      <c r="Y37" s="135">
        <f>AB38</f>
        <v>5.7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95" customHeight="1">
      <c r="B38" s="98" t="s">
        <v>8</v>
      </c>
      <c r="C38" s="692"/>
      <c r="D38" s="392" t="s">
        <v>85</v>
      </c>
      <c r="E38" s="396"/>
      <c r="F38" s="396">
        <v>65</v>
      </c>
      <c r="G38" s="30" t="s">
        <v>480</v>
      </c>
      <c r="H38" s="159"/>
      <c r="I38" s="30">
        <v>60</v>
      </c>
      <c r="J38" s="31" t="s">
        <v>127</v>
      </c>
      <c r="K38" s="30"/>
      <c r="L38" s="31">
        <v>15</v>
      </c>
      <c r="M38" s="31" t="s">
        <v>514</v>
      </c>
      <c r="N38" s="30"/>
      <c r="O38" s="30">
        <v>40</v>
      </c>
      <c r="P38" s="30" t="str">
        <f>P37</f>
        <v>淺色蔬菜</v>
      </c>
      <c r="Q38" s="31"/>
      <c r="R38" s="30">
        <v>100</v>
      </c>
      <c r="S38" s="30" t="s">
        <v>106</v>
      </c>
      <c r="T38" s="160"/>
      <c r="U38" s="31">
        <v>30</v>
      </c>
      <c r="V38" s="685"/>
      <c r="W38" s="172">
        <f>AE43</f>
        <v>95.5</v>
      </c>
      <c r="X38" s="173" t="s">
        <v>22</v>
      </c>
      <c r="Y38" s="136">
        <f>AB39</f>
        <v>2.2999999999999998</v>
      </c>
      <c r="Z38" s="77"/>
      <c r="AA38" s="100" t="s">
        <v>23</v>
      </c>
      <c r="AB38" s="79">
        <v>5.7</v>
      </c>
      <c r="AC38" s="79">
        <f>AB38*2</f>
        <v>11.4</v>
      </c>
      <c r="AD38" s="79"/>
      <c r="AE38" s="79">
        <f>AB38*15</f>
        <v>85.5</v>
      </c>
      <c r="AF38" s="79">
        <f>AC38*4+AE38*4</f>
        <v>387.6</v>
      </c>
    </row>
    <row r="39" spans="2:32" ht="27.95" customHeight="1">
      <c r="B39" s="98">
        <v>14</v>
      </c>
      <c r="C39" s="692"/>
      <c r="D39" s="396" t="s">
        <v>90</v>
      </c>
      <c r="E39" s="396"/>
      <c r="F39" s="396">
        <v>35</v>
      </c>
      <c r="G39" s="30"/>
      <c r="H39" s="30"/>
      <c r="I39" s="30"/>
      <c r="J39" s="31" t="s">
        <v>124</v>
      </c>
      <c r="K39" s="106"/>
      <c r="L39" s="31">
        <v>40</v>
      </c>
      <c r="M39" s="246" t="s">
        <v>537</v>
      </c>
      <c r="N39" s="30"/>
      <c r="O39" s="30">
        <v>10</v>
      </c>
      <c r="P39" s="29"/>
      <c r="Q39" s="29"/>
      <c r="R39" s="29"/>
      <c r="S39" s="28" t="s">
        <v>493</v>
      </c>
      <c r="T39" s="31"/>
      <c r="U39" s="31">
        <v>3</v>
      </c>
      <c r="V39" s="685"/>
      <c r="W39" s="174" t="s">
        <v>9</v>
      </c>
      <c r="X39" s="175" t="s">
        <v>24</v>
      </c>
      <c r="Y39" s="136">
        <f>AB40</f>
        <v>2</v>
      </c>
      <c r="Z39" s="78"/>
      <c r="AA39" s="103" t="s">
        <v>25</v>
      </c>
      <c r="AB39" s="243">
        <v>2.2999999999999998</v>
      </c>
      <c r="AC39" s="104">
        <f>AB39*7</f>
        <v>16.099999999999998</v>
      </c>
      <c r="AD39" s="79">
        <f>AB39*5</f>
        <v>11.5</v>
      </c>
      <c r="AE39" s="79" t="s">
        <v>26</v>
      </c>
      <c r="AF39" s="105">
        <f>AC39*4+AD39*9</f>
        <v>167.89999999999998</v>
      </c>
    </row>
    <row r="40" spans="2:32" ht="27.95" customHeight="1">
      <c r="B40" s="98" t="s">
        <v>10</v>
      </c>
      <c r="C40" s="692"/>
      <c r="D40" s="31"/>
      <c r="E40" s="106"/>
      <c r="F40" s="30"/>
      <c r="G40" s="30"/>
      <c r="H40" s="106"/>
      <c r="I40" s="30"/>
      <c r="J40" s="31" t="s">
        <v>138</v>
      </c>
      <c r="K40" s="106"/>
      <c r="L40" s="31">
        <v>1</v>
      </c>
      <c r="M40" s="246" t="s">
        <v>545</v>
      </c>
      <c r="N40" s="106"/>
      <c r="O40" s="30">
        <v>2</v>
      </c>
      <c r="P40" s="29"/>
      <c r="Q40" s="29"/>
      <c r="R40" s="29"/>
      <c r="S40" s="31" t="s">
        <v>89</v>
      </c>
      <c r="T40" s="31"/>
      <c r="U40" s="31">
        <v>5</v>
      </c>
      <c r="V40" s="685"/>
      <c r="W40" s="172">
        <f>(Y38*5)+(Y40*5)</f>
        <v>24</v>
      </c>
      <c r="X40" s="175" t="s">
        <v>27</v>
      </c>
      <c r="Y40" s="136">
        <f>AB41</f>
        <v>2.5</v>
      </c>
      <c r="Z40" s="77"/>
      <c r="AA40" s="78" t="s">
        <v>28</v>
      </c>
      <c r="AB40" s="79">
        <v>2</v>
      </c>
      <c r="AC40" s="79">
        <f>AB40*1</f>
        <v>2</v>
      </c>
      <c r="AD40" s="79" t="s">
        <v>26</v>
      </c>
      <c r="AE40" s="79">
        <f>AB40*5</f>
        <v>10</v>
      </c>
      <c r="AF40" s="79">
        <f>AC40*4+AE40*4</f>
        <v>48</v>
      </c>
    </row>
    <row r="41" spans="2:32" ht="27.95" customHeight="1">
      <c r="B41" s="688" t="s">
        <v>29</v>
      </c>
      <c r="C41" s="692"/>
      <c r="D41" s="31"/>
      <c r="E41" s="36"/>
      <c r="F41" s="29"/>
      <c r="G41" s="30"/>
      <c r="H41" s="31"/>
      <c r="I41" s="30"/>
      <c r="J41" s="31"/>
      <c r="K41" s="106"/>
      <c r="L41" s="31"/>
      <c r="M41" s="331"/>
      <c r="N41" s="106"/>
      <c r="O41" s="30"/>
      <c r="P41" s="29"/>
      <c r="Q41" s="29"/>
      <c r="R41" s="29"/>
      <c r="S41" s="31"/>
      <c r="T41" s="31"/>
      <c r="U41" s="31"/>
      <c r="V41" s="685"/>
      <c r="W41" s="174" t="s">
        <v>11</v>
      </c>
      <c r="X41" s="175" t="s">
        <v>30</v>
      </c>
      <c r="Y41" s="136">
        <f>AB42</f>
        <v>0</v>
      </c>
      <c r="Z41" s="78"/>
      <c r="AA41" s="78" t="s">
        <v>31</v>
      </c>
      <c r="AB41" s="79">
        <v>2.5</v>
      </c>
      <c r="AC41" s="79"/>
      <c r="AD41" s="79">
        <f>AB41*5</f>
        <v>12.5</v>
      </c>
      <c r="AE41" s="79" t="s">
        <v>26</v>
      </c>
      <c r="AF41" s="79">
        <f>AD41*9</f>
        <v>112.5</v>
      </c>
    </row>
    <row r="42" spans="2:32" ht="27.95" customHeight="1">
      <c r="B42" s="688"/>
      <c r="C42" s="692"/>
      <c r="D42" s="31"/>
      <c r="E42" s="36"/>
      <c r="F42" s="29"/>
      <c r="G42" s="30"/>
      <c r="H42" s="106"/>
      <c r="I42" s="30"/>
      <c r="J42" s="160"/>
      <c r="K42" s="106"/>
      <c r="L42" s="30"/>
      <c r="M42" s="29"/>
      <c r="N42" s="28"/>
      <c r="O42" s="29"/>
      <c r="P42" s="29"/>
      <c r="Q42" s="29"/>
      <c r="R42" s="29"/>
      <c r="S42" s="160"/>
      <c r="T42" s="106"/>
      <c r="U42" s="31"/>
      <c r="V42" s="685"/>
      <c r="W42" s="172">
        <f>(Y38*7)+(Y37*2)+(Y39*1)</f>
        <v>29.5</v>
      </c>
      <c r="X42" s="176" t="s">
        <v>39</v>
      </c>
      <c r="Y42" s="136">
        <v>0</v>
      </c>
      <c r="Z42" s="77"/>
      <c r="AA42" s="78" t="s">
        <v>32</v>
      </c>
      <c r="AE42" s="78">
        <f>AB42*15</f>
        <v>0</v>
      </c>
    </row>
    <row r="43" spans="2:32" ht="27.95" customHeight="1">
      <c r="B43" s="108" t="s">
        <v>33</v>
      </c>
      <c r="C43" s="109"/>
      <c r="D43" s="215"/>
      <c r="E43" s="106"/>
      <c r="F43" s="30"/>
      <c r="G43" s="30"/>
      <c r="H43" s="106"/>
      <c r="I43" s="30"/>
      <c r="J43" s="31"/>
      <c r="K43" s="106"/>
      <c r="L43" s="31"/>
      <c r="M43" s="159"/>
      <c r="N43" s="106"/>
      <c r="O43" s="30"/>
      <c r="P43" s="225"/>
      <c r="Q43" s="225"/>
      <c r="R43" s="225"/>
      <c r="S43" s="329"/>
      <c r="T43" s="106"/>
      <c r="U43" s="31"/>
      <c r="V43" s="685"/>
      <c r="W43" s="174" t="s">
        <v>12</v>
      </c>
      <c r="X43" s="177"/>
      <c r="Y43" s="136"/>
      <c r="Z43" s="78"/>
      <c r="AC43" s="78">
        <f>SUM(AC38:AC42)</f>
        <v>29.5</v>
      </c>
      <c r="AD43" s="78">
        <f>SUM(AD38:AD42)</f>
        <v>24</v>
      </c>
      <c r="AE43" s="78">
        <f>SUM(AE38:AE42)</f>
        <v>95.5</v>
      </c>
      <c r="AF43" s="78">
        <f>AC43*4+AD43*9+AE43*4</f>
        <v>716</v>
      </c>
    </row>
    <row r="44" spans="2:32" ht="27.95" customHeight="1" thickBot="1">
      <c r="B44" s="138"/>
      <c r="C44" s="112"/>
      <c r="D44" s="215"/>
      <c r="E44" s="139"/>
      <c r="F44" s="140"/>
      <c r="G44" s="140"/>
      <c r="H44" s="139"/>
      <c r="I44" s="140"/>
      <c r="J44" s="140"/>
      <c r="K44" s="139"/>
      <c r="L44" s="140"/>
      <c r="M44" s="140"/>
      <c r="N44" s="139"/>
      <c r="O44" s="140"/>
      <c r="P44" s="140"/>
      <c r="Q44" s="139"/>
      <c r="R44" s="140"/>
      <c r="S44" s="140"/>
      <c r="T44" s="139"/>
      <c r="U44" s="140"/>
      <c r="V44" s="686"/>
      <c r="W44" s="172">
        <f>(W38*4)+(W40*9)+(W42*4)</f>
        <v>716</v>
      </c>
      <c r="X44" s="183"/>
      <c r="Y44" s="142"/>
      <c r="Z44" s="77"/>
      <c r="AC44" s="113">
        <f>AC43*4/AF43</f>
        <v>0.16480446927374301</v>
      </c>
      <c r="AD44" s="113">
        <f>AD43*9/AF43</f>
        <v>0.3016759776536313</v>
      </c>
      <c r="AE44" s="113">
        <f>AE43*4/AF43</f>
        <v>0.53351955307262566</v>
      </c>
    </row>
    <row r="45" spans="2:32" s="146" customFormat="1" ht="21.75" customHeight="1">
      <c r="B45" s="143"/>
      <c r="C45" s="78"/>
      <c r="D45" s="301"/>
      <c r="E45" s="362"/>
      <c r="F45" s="301"/>
      <c r="G45" s="301"/>
      <c r="H45" s="362"/>
      <c r="I45" s="301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96"/>
      <c r="E46" s="696"/>
      <c r="F46" s="696"/>
      <c r="G46" s="696"/>
      <c r="H46" s="363"/>
      <c r="I46" s="123"/>
      <c r="J46" s="123"/>
      <c r="K46" s="363"/>
      <c r="L46" s="123"/>
      <c r="N46" s="363"/>
      <c r="O46" s="123"/>
      <c r="Q46" s="363"/>
      <c r="R46" s="123"/>
      <c r="T46" s="363"/>
      <c r="U46" s="123"/>
      <c r="V46" s="148"/>
      <c r="Y46" s="151"/>
    </row>
    <row r="47" spans="2:32">
      <c r="Y47" s="151"/>
    </row>
    <row r="48" spans="2:32">
      <c r="Y48" s="151"/>
    </row>
    <row r="49" spans="12:32">
      <c r="Y49" s="151"/>
    </row>
    <row r="50" spans="12:32">
      <c r="Y50" s="151"/>
    </row>
    <row r="51" spans="12:32">
      <c r="L51" s="362"/>
      <c r="N51" s="301"/>
      <c r="O51" s="362"/>
      <c r="Q51" s="364"/>
      <c r="S51" s="365"/>
      <c r="T51" s="133"/>
      <c r="V51" s="78"/>
      <c r="W51" s="79"/>
      <c r="X51" s="78"/>
      <c r="Y51" s="78"/>
      <c r="Z51" s="78"/>
      <c r="AB51" s="101"/>
      <c r="AC51" s="101"/>
      <c r="AD51" s="101"/>
      <c r="AE51" s="101"/>
      <c r="AF51" s="101"/>
    </row>
    <row r="52" spans="12:32">
      <c r="L52" s="362"/>
      <c r="N52" s="301"/>
      <c r="O52" s="362"/>
      <c r="Q52" s="364"/>
      <c r="S52" s="365"/>
      <c r="T52" s="133"/>
      <c r="V52" s="78"/>
      <c r="W52" s="79"/>
      <c r="X52" s="78"/>
      <c r="Y52" s="78"/>
      <c r="Z52" s="78"/>
      <c r="AB52" s="101"/>
      <c r="AC52" s="101"/>
      <c r="AD52" s="101"/>
      <c r="AE52" s="101"/>
      <c r="AF52" s="101"/>
    </row>
    <row r="53" spans="12:32">
      <c r="L53" s="362"/>
      <c r="N53" s="301"/>
      <c r="O53" s="362"/>
      <c r="Q53" s="364"/>
      <c r="S53" s="365"/>
      <c r="T53" s="366"/>
      <c r="V53" s="78"/>
      <c r="W53" s="79"/>
      <c r="X53" s="78"/>
      <c r="Y53" s="78"/>
      <c r="Z53" s="78"/>
      <c r="AB53" s="101"/>
      <c r="AC53" s="101"/>
      <c r="AD53" s="101"/>
      <c r="AE53" s="101"/>
      <c r="AF53" s="101"/>
    </row>
    <row r="54" spans="12:32">
      <c r="L54" s="362"/>
      <c r="N54" s="301"/>
      <c r="O54" s="362"/>
      <c r="Q54" s="364"/>
      <c r="S54" s="365"/>
      <c r="T54" s="366"/>
      <c r="V54" s="78"/>
      <c r="W54" s="79"/>
      <c r="X54" s="78"/>
      <c r="Y54" s="78"/>
      <c r="Z54" s="78"/>
      <c r="AB54" s="101"/>
      <c r="AC54" s="101"/>
      <c r="AD54" s="101"/>
      <c r="AE54" s="101"/>
      <c r="AF54" s="101"/>
    </row>
  </sheetData>
  <mergeCells count="19">
    <mergeCell ref="D46:G46"/>
    <mergeCell ref="C29:C34"/>
    <mergeCell ref="V29:V36"/>
    <mergeCell ref="C21:C26"/>
    <mergeCell ref="J45:Y45"/>
    <mergeCell ref="B25:B26"/>
    <mergeCell ref="B33:B34"/>
    <mergeCell ref="C37:C42"/>
    <mergeCell ref="V37:V44"/>
    <mergeCell ref="B41:B42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0.97" right="0.17" top="0.18" bottom="0.17" header="0.5" footer="0.23"/>
  <pageSetup paperSize="9" scale="3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view="pageBreakPreview" zoomScale="50" zoomScaleNormal="55" zoomScaleSheetLayoutView="50" workbookViewId="0">
      <selection activeCell="M22" sqref="M22"/>
    </sheetView>
  </sheetViews>
  <sheetFormatPr defaultColWidth="9" defaultRowHeight="20.25"/>
  <cols>
    <col min="1" max="1" width="1.875" style="101" customWidth="1"/>
    <col min="2" max="2" width="4.875" style="143" customWidth="1"/>
    <col min="3" max="3" width="0" style="101" hidden="1" customWidth="1"/>
    <col min="4" max="4" width="17.125" style="101" customWidth="1"/>
    <col min="5" max="5" width="7.125" style="144" customWidth="1"/>
    <col min="6" max="6" width="9.625" style="101" customWidth="1"/>
    <col min="7" max="7" width="18.625" style="101" customWidth="1"/>
    <col min="8" max="8" width="5.625" style="144" customWidth="1"/>
    <col min="9" max="9" width="9.625" style="101" customWidth="1"/>
    <col min="10" max="10" width="18.625" style="101" customWidth="1"/>
    <col min="11" max="11" width="5.625" style="144" customWidth="1"/>
    <col min="12" max="12" width="9.625" style="101" customWidth="1"/>
    <col min="13" max="13" width="18.625" style="101" customWidth="1"/>
    <col min="14" max="14" width="5.625" style="144" customWidth="1"/>
    <col min="15" max="15" width="9.625" style="101" customWidth="1"/>
    <col min="16" max="16" width="18.625" style="101" customWidth="1"/>
    <col min="17" max="17" width="5.625" style="144" customWidth="1"/>
    <col min="18" max="18" width="9.625" style="101" customWidth="1"/>
    <col min="19" max="19" width="18.625" style="101" customWidth="1"/>
    <col min="20" max="20" width="5.625" style="144" customWidth="1"/>
    <col min="21" max="21" width="9.625" style="101" customWidth="1"/>
    <col min="22" max="22" width="5.25" style="152" customWidth="1"/>
    <col min="23" max="23" width="11.75" style="149" customWidth="1"/>
    <col min="24" max="24" width="11.25" style="150" customWidth="1"/>
    <col min="25" max="25" width="6.625" style="153" customWidth="1"/>
    <col min="26" max="26" width="6.625" style="101" customWidth="1"/>
    <col min="27" max="27" width="6" style="78" customWidth="1"/>
    <col min="28" max="28" width="5.5" style="79" customWidth="1"/>
    <col min="29" max="29" width="7.75" style="78" customWidth="1"/>
    <col min="30" max="30" width="8" style="78" customWidth="1"/>
    <col min="31" max="31" width="7.875" style="78" customWidth="1"/>
    <col min="32" max="32" width="7.5" style="78" customWidth="1"/>
    <col min="33" max="34" width="9" style="101" customWidth="1"/>
    <col min="35" max="16384" width="9" style="101"/>
  </cols>
  <sheetData>
    <row r="1" spans="2:32" s="65" customFormat="1" ht="38.25">
      <c r="B1" s="693" t="s">
        <v>607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64"/>
      <c r="AB1" s="66"/>
    </row>
    <row r="2" spans="2:32" s="65" customFormat="1" ht="13.5" customHeight="1">
      <c r="B2" s="694"/>
      <c r="C2" s="695"/>
      <c r="D2" s="695"/>
      <c r="E2" s="695"/>
      <c r="F2" s="695"/>
      <c r="G2" s="695"/>
      <c r="H2" s="67"/>
      <c r="I2" s="64"/>
      <c r="J2" s="64"/>
      <c r="K2" s="67"/>
      <c r="L2" s="64"/>
      <c r="M2" s="64"/>
      <c r="N2" s="67"/>
      <c r="O2" s="64"/>
      <c r="P2" s="64"/>
      <c r="Q2" s="67"/>
      <c r="R2" s="64"/>
      <c r="S2" s="64"/>
      <c r="T2" s="67"/>
      <c r="U2" s="64"/>
      <c r="V2" s="68"/>
      <c r="W2" s="69"/>
      <c r="X2" s="70"/>
      <c r="Y2" s="69"/>
      <c r="Z2" s="64"/>
      <c r="AB2" s="66"/>
    </row>
    <row r="3" spans="2:32" s="78" customFormat="1" ht="32.25" customHeight="1" thickBot="1">
      <c r="B3" s="156" t="s">
        <v>40</v>
      </c>
      <c r="C3" s="71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65"/>
      <c r="T3" s="72"/>
      <c r="U3" s="72"/>
      <c r="V3" s="73"/>
      <c r="W3" s="74"/>
      <c r="X3" s="75"/>
      <c r="Y3" s="76"/>
      <c r="Z3" s="77"/>
      <c r="AB3" s="79"/>
    </row>
    <row r="4" spans="2:32" s="93" customFormat="1" ht="157.5">
      <c r="B4" s="80" t="s">
        <v>0</v>
      </c>
      <c r="C4" s="81" t="s">
        <v>1</v>
      </c>
      <c r="D4" s="82" t="s">
        <v>2</v>
      </c>
      <c r="E4" s="83" t="s">
        <v>38</v>
      </c>
      <c r="F4" s="82"/>
      <c r="G4" s="82" t="s">
        <v>3</v>
      </c>
      <c r="H4" s="83" t="s">
        <v>38</v>
      </c>
      <c r="I4" s="82"/>
      <c r="J4" s="82" t="s">
        <v>4</v>
      </c>
      <c r="K4" s="83" t="s">
        <v>38</v>
      </c>
      <c r="L4" s="84"/>
      <c r="M4" s="82" t="s">
        <v>4</v>
      </c>
      <c r="N4" s="83" t="s">
        <v>38</v>
      </c>
      <c r="O4" s="82"/>
      <c r="P4" s="82" t="s">
        <v>4</v>
      </c>
      <c r="Q4" s="83" t="s">
        <v>38</v>
      </c>
      <c r="R4" s="82"/>
      <c r="S4" s="85" t="s">
        <v>5</v>
      </c>
      <c r="T4" s="83" t="s">
        <v>38</v>
      </c>
      <c r="U4" s="82"/>
      <c r="V4" s="158" t="s">
        <v>46</v>
      </c>
      <c r="W4" s="86" t="s">
        <v>6</v>
      </c>
      <c r="X4" s="87" t="s">
        <v>13</v>
      </c>
      <c r="Y4" s="88" t="s">
        <v>14</v>
      </c>
      <c r="Z4" s="89"/>
      <c r="AA4" s="90"/>
      <c r="AB4" s="91"/>
      <c r="AC4" s="92"/>
      <c r="AD4" s="92"/>
      <c r="AE4" s="92"/>
      <c r="AF4" s="92"/>
    </row>
    <row r="5" spans="2:32" s="97" customFormat="1" ht="65.099999999999994" customHeight="1">
      <c r="B5" s="94">
        <v>5</v>
      </c>
      <c r="C5" s="692"/>
      <c r="D5" s="95" t="str">
        <f>'109年5月菜單'!A25</f>
        <v>白米飯</v>
      </c>
      <c r="E5" s="24" t="s">
        <v>80</v>
      </c>
      <c r="F5" s="25" t="s">
        <v>15</v>
      </c>
      <c r="G5" s="95" t="str">
        <f>'109年5月菜單'!A26</f>
        <v>義式香草燉肉</v>
      </c>
      <c r="H5" s="95" t="s">
        <v>108</v>
      </c>
      <c r="I5" s="25" t="s">
        <v>15</v>
      </c>
      <c r="J5" s="95" t="str">
        <f>'109年5月菜單'!A27</f>
        <v>檸檬翅小腿</v>
      </c>
      <c r="K5" s="95" t="s">
        <v>108</v>
      </c>
      <c r="L5" s="25" t="s">
        <v>57</v>
      </c>
      <c r="M5" s="95" t="str">
        <f>'109年5月菜單'!A28</f>
        <v xml:space="preserve"> 聰明鮪魚蛋(海)</v>
      </c>
      <c r="N5" s="95" t="s">
        <v>108</v>
      </c>
      <c r="O5" s="25" t="s">
        <v>15</v>
      </c>
      <c r="P5" s="95" t="str">
        <f>'109年5月菜單'!A29</f>
        <v>深色蔬菜</v>
      </c>
      <c r="Q5" s="24" t="s">
        <v>43</v>
      </c>
      <c r="R5" s="25" t="s">
        <v>47</v>
      </c>
      <c r="S5" s="95" t="str">
        <f>'109年5月菜單'!A30</f>
        <v>柴魚海芽湯</v>
      </c>
      <c r="T5" s="95" t="s">
        <v>16</v>
      </c>
      <c r="U5" s="25" t="s">
        <v>15</v>
      </c>
      <c r="V5" s="684"/>
      <c r="W5" s="170" t="s">
        <v>7</v>
      </c>
      <c r="X5" s="96" t="s">
        <v>17</v>
      </c>
      <c r="Y5" s="179">
        <f>AB6</f>
        <v>5.7</v>
      </c>
      <c r="Z5" s="78"/>
      <c r="AA5" s="78"/>
      <c r="AB5" s="79"/>
      <c r="AC5" s="78" t="s">
        <v>18</v>
      </c>
      <c r="AD5" s="78" t="s">
        <v>19</v>
      </c>
      <c r="AE5" s="78" t="s">
        <v>20</v>
      </c>
      <c r="AF5" s="78" t="s">
        <v>21</v>
      </c>
    </row>
    <row r="6" spans="2:32" ht="27.95" customHeight="1">
      <c r="B6" s="98" t="s">
        <v>8</v>
      </c>
      <c r="C6" s="692"/>
      <c r="D6" s="31" t="s">
        <v>85</v>
      </c>
      <c r="E6" s="28"/>
      <c r="F6" s="29">
        <v>110</v>
      </c>
      <c r="G6" s="30" t="s">
        <v>152</v>
      </c>
      <c r="H6" s="30"/>
      <c r="I6" s="30">
        <v>50</v>
      </c>
      <c r="J6" s="31" t="s">
        <v>518</v>
      </c>
      <c r="K6" s="30"/>
      <c r="L6" s="30">
        <v>40</v>
      </c>
      <c r="M6" s="295" t="s">
        <v>275</v>
      </c>
      <c r="N6" s="295"/>
      <c r="O6" s="295">
        <v>45</v>
      </c>
      <c r="P6" s="30" t="str">
        <f>P5</f>
        <v>深色蔬菜</v>
      </c>
      <c r="Q6" s="31"/>
      <c r="R6" s="30">
        <v>100</v>
      </c>
      <c r="S6" s="297" t="s">
        <v>276</v>
      </c>
      <c r="T6" s="297"/>
      <c r="U6" s="297">
        <v>2</v>
      </c>
      <c r="V6" s="685"/>
      <c r="W6" s="172">
        <f>AE11</f>
        <v>95.5</v>
      </c>
      <c r="X6" s="99" t="s">
        <v>22</v>
      </c>
      <c r="Y6" s="180">
        <f>AB7</f>
        <v>2.7</v>
      </c>
      <c r="Z6" s="77"/>
      <c r="AA6" s="100" t="s">
        <v>23</v>
      </c>
      <c r="AB6" s="79">
        <v>5.7</v>
      </c>
      <c r="AC6" s="79">
        <f>AB6*2</f>
        <v>11.4</v>
      </c>
      <c r="AD6" s="79"/>
      <c r="AE6" s="79">
        <f>AB6*15</f>
        <v>85.5</v>
      </c>
      <c r="AF6" s="79">
        <f>AC6*4+AE6*4</f>
        <v>387.6</v>
      </c>
    </row>
    <row r="7" spans="2:32" ht="27.95" customHeight="1">
      <c r="B7" s="98">
        <v>17</v>
      </c>
      <c r="C7" s="692"/>
      <c r="D7" s="28"/>
      <c r="E7" s="28"/>
      <c r="F7" s="28"/>
      <c r="G7" s="302" t="s">
        <v>126</v>
      </c>
      <c r="H7" s="30"/>
      <c r="I7" s="30">
        <v>30</v>
      </c>
      <c r="J7" s="30"/>
      <c r="K7" s="30"/>
      <c r="L7" s="30"/>
      <c r="M7" s="295" t="s">
        <v>482</v>
      </c>
      <c r="N7" s="295"/>
      <c r="O7" s="295">
        <v>20</v>
      </c>
      <c r="P7" s="29"/>
      <c r="Q7" s="29"/>
      <c r="R7" s="29"/>
      <c r="S7" s="297" t="s">
        <v>490</v>
      </c>
      <c r="T7" s="297"/>
      <c r="U7" s="297">
        <v>1</v>
      </c>
      <c r="V7" s="685"/>
      <c r="W7" s="174" t="s">
        <v>9</v>
      </c>
      <c r="X7" s="102" t="s">
        <v>24</v>
      </c>
      <c r="Y7" s="180">
        <f>AB8</f>
        <v>2</v>
      </c>
      <c r="Z7" s="78"/>
      <c r="AA7" s="103" t="s">
        <v>25</v>
      </c>
      <c r="AB7" s="79">
        <v>2.7</v>
      </c>
      <c r="AC7" s="104">
        <f>AB7*7</f>
        <v>18.900000000000002</v>
      </c>
      <c r="AD7" s="79">
        <f>AB7*5</f>
        <v>13.5</v>
      </c>
      <c r="AE7" s="79" t="s">
        <v>26</v>
      </c>
      <c r="AF7" s="105">
        <f>AC7*4+AD7*9</f>
        <v>197.10000000000002</v>
      </c>
    </row>
    <row r="8" spans="2:32" ht="27.95" customHeight="1">
      <c r="B8" s="98" t="s">
        <v>10</v>
      </c>
      <c r="C8" s="692"/>
      <c r="D8" s="28"/>
      <c r="E8" s="28"/>
      <c r="F8" s="28"/>
      <c r="G8" s="29" t="s">
        <v>89</v>
      </c>
      <c r="H8" s="30"/>
      <c r="I8" s="30">
        <v>10</v>
      </c>
      <c r="J8" s="331"/>
      <c r="K8" s="106"/>
      <c r="L8" s="30"/>
      <c r="M8" s="295" t="s">
        <v>495</v>
      </c>
      <c r="N8" s="295"/>
      <c r="O8" s="295">
        <v>30</v>
      </c>
      <c r="P8" s="29"/>
      <c r="Q8" s="36"/>
      <c r="R8" s="29"/>
      <c r="S8" s="343"/>
      <c r="T8" s="295"/>
      <c r="U8" s="295"/>
      <c r="V8" s="685"/>
      <c r="W8" s="172">
        <f>AD11</f>
        <v>24.5</v>
      </c>
      <c r="X8" s="102" t="s">
        <v>27</v>
      </c>
      <c r="Y8" s="180">
        <f>AB9</f>
        <v>2.2000000000000002</v>
      </c>
      <c r="Z8" s="77"/>
      <c r="AA8" s="78" t="s">
        <v>28</v>
      </c>
      <c r="AB8" s="79">
        <v>2</v>
      </c>
      <c r="AC8" s="79">
        <f>AB8*1</f>
        <v>2</v>
      </c>
      <c r="AD8" s="79" t="s">
        <v>26</v>
      </c>
      <c r="AE8" s="79">
        <f>AB8*5</f>
        <v>10</v>
      </c>
      <c r="AF8" s="79">
        <f>AC8*4+AE8*4</f>
        <v>48</v>
      </c>
    </row>
    <row r="9" spans="2:32" ht="27.95" customHeight="1">
      <c r="B9" s="688" t="s">
        <v>82</v>
      </c>
      <c r="C9" s="692"/>
      <c r="D9" s="28"/>
      <c r="E9" s="28"/>
      <c r="F9" s="28"/>
      <c r="G9" s="30"/>
      <c r="H9" s="106"/>
      <c r="I9" s="30"/>
      <c r="J9" s="30"/>
      <c r="K9" s="106"/>
      <c r="L9" s="29"/>
      <c r="M9" s="31"/>
      <c r="N9" s="36"/>
      <c r="O9" s="30"/>
      <c r="P9" s="31"/>
      <c r="Q9" s="29"/>
      <c r="R9" s="30"/>
      <c r="S9" s="343"/>
      <c r="T9" s="305"/>
      <c r="U9" s="295"/>
      <c r="V9" s="685"/>
      <c r="W9" s="174" t="s">
        <v>11</v>
      </c>
      <c r="X9" s="102" t="s">
        <v>30</v>
      </c>
      <c r="Y9" s="180">
        <f>AB10</f>
        <v>0</v>
      </c>
      <c r="Z9" s="78"/>
      <c r="AA9" s="78" t="s">
        <v>31</v>
      </c>
      <c r="AB9" s="79">
        <v>2.2000000000000002</v>
      </c>
      <c r="AC9" s="79"/>
      <c r="AD9" s="79">
        <f>AB9*5</f>
        <v>11</v>
      </c>
      <c r="AE9" s="79" t="s">
        <v>26</v>
      </c>
      <c r="AF9" s="79">
        <f>AD9*9</f>
        <v>99</v>
      </c>
    </row>
    <row r="10" spans="2:32" ht="27.95" customHeight="1">
      <c r="B10" s="688"/>
      <c r="C10" s="692"/>
      <c r="D10" s="28"/>
      <c r="E10" s="28"/>
      <c r="F10" s="28"/>
      <c r="G10" s="30"/>
      <c r="H10" s="106"/>
      <c r="I10" s="30"/>
      <c r="J10" s="30"/>
      <c r="K10" s="106"/>
      <c r="L10" s="29"/>
      <c r="M10" s="31"/>
      <c r="N10" s="36"/>
      <c r="O10" s="30"/>
      <c r="P10" s="29"/>
      <c r="Q10" s="36"/>
      <c r="R10" s="29"/>
      <c r="S10" s="295"/>
      <c r="T10" s="305"/>
      <c r="U10" s="295"/>
      <c r="V10" s="685"/>
      <c r="W10" s="172">
        <f>AC11</f>
        <v>32.300000000000004</v>
      </c>
      <c r="X10" s="155" t="s">
        <v>39</v>
      </c>
      <c r="Y10" s="180">
        <v>0.2</v>
      </c>
      <c r="Z10" s="77"/>
      <c r="AA10" s="78" t="s">
        <v>32</v>
      </c>
      <c r="AE10" s="78">
        <f>AB10*15</f>
        <v>0</v>
      </c>
    </row>
    <row r="11" spans="2:32" ht="27.95" customHeight="1">
      <c r="B11" s="108" t="s">
        <v>33</v>
      </c>
      <c r="C11" s="109"/>
      <c r="D11" s="31"/>
      <c r="E11" s="106"/>
      <c r="F11" s="31"/>
      <c r="G11" s="30"/>
      <c r="H11" s="106"/>
      <c r="I11" s="30"/>
      <c r="J11" s="31"/>
      <c r="K11" s="28"/>
      <c r="L11" s="30"/>
      <c r="M11" s="29"/>
      <c r="N11" s="36"/>
      <c r="O11" s="29"/>
      <c r="P11" s="30"/>
      <c r="Q11" s="106"/>
      <c r="R11" s="30"/>
      <c r="S11" s="31"/>
      <c r="T11" s="106"/>
      <c r="U11" s="31"/>
      <c r="V11" s="685"/>
      <c r="W11" s="174" t="s">
        <v>12</v>
      </c>
      <c r="X11" s="110"/>
      <c r="Y11" s="180"/>
      <c r="Z11" s="78"/>
      <c r="AC11" s="78">
        <f>SUM(AC6:AC10)</f>
        <v>32.300000000000004</v>
      </c>
      <c r="AD11" s="78">
        <f>SUM(AD6:AD10)</f>
        <v>24.5</v>
      </c>
      <c r="AE11" s="78">
        <f>SUM(AE6:AE10)</f>
        <v>95.5</v>
      </c>
      <c r="AF11" s="78">
        <f>AC11*4+AD11*9+AE11*4</f>
        <v>731.7</v>
      </c>
    </row>
    <row r="12" spans="2:32" ht="27.95" customHeight="1">
      <c r="B12" s="111"/>
      <c r="C12" s="112"/>
      <c r="D12" s="106"/>
      <c r="E12" s="106"/>
      <c r="F12" s="30"/>
      <c r="G12" s="30"/>
      <c r="H12" s="106"/>
      <c r="I12" s="30"/>
      <c r="J12" s="31"/>
      <c r="K12" s="106"/>
      <c r="L12" s="30"/>
      <c r="M12" s="29"/>
      <c r="N12" s="36"/>
      <c r="O12" s="29"/>
      <c r="P12" s="30"/>
      <c r="Q12" s="106"/>
      <c r="R12" s="30"/>
      <c r="S12" s="31"/>
      <c r="T12" s="106"/>
      <c r="U12" s="31"/>
      <c r="V12" s="686"/>
      <c r="W12" s="172">
        <f>(W6*4)+(W8*9)+(W10*4)</f>
        <v>731.7</v>
      </c>
      <c r="X12" s="117"/>
      <c r="Y12" s="180"/>
      <c r="Z12" s="77"/>
      <c r="AC12" s="113">
        <f>AC11*4/AF11</f>
        <v>0.1765750990843242</v>
      </c>
      <c r="AD12" s="113">
        <f>AD11*9/AF11</f>
        <v>0.30135301353013527</v>
      </c>
      <c r="AE12" s="113">
        <f>AE11*4/AF11</f>
        <v>0.52207188738554045</v>
      </c>
    </row>
    <row r="13" spans="2:32" s="97" customFormat="1" ht="42">
      <c r="B13" s="94">
        <v>5</v>
      </c>
      <c r="C13" s="692"/>
      <c r="D13" s="95" t="str">
        <f>'109年5月菜單'!E25</f>
        <v>白米飯</v>
      </c>
      <c r="E13" s="24" t="s">
        <v>80</v>
      </c>
      <c r="F13" s="25" t="s">
        <v>15</v>
      </c>
      <c r="G13" s="95" t="str">
        <f>'109年5月菜單'!E26</f>
        <v>芝麻雞腿</v>
      </c>
      <c r="H13" s="95" t="s">
        <v>111</v>
      </c>
      <c r="I13" s="25" t="s">
        <v>15</v>
      </c>
      <c r="J13" s="95" t="str">
        <f>'109年5月菜單'!E27</f>
        <v>飄香肉燥(醃)</v>
      </c>
      <c r="K13" s="95" t="s">
        <v>113</v>
      </c>
      <c r="L13" s="25" t="s">
        <v>15</v>
      </c>
      <c r="M13" s="95" t="str">
        <f>'109年5月菜單'!E28</f>
        <v>熱炒年糕(冷)</v>
      </c>
      <c r="N13" s="95" t="s">
        <v>123</v>
      </c>
      <c r="O13" s="25" t="s">
        <v>15</v>
      </c>
      <c r="P13" s="95" t="str">
        <f>'109年5月菜單'!E29</f>
        <v>淺色蔬菜</v>
      </c>
      <c r="Q13" s="24" t="s">
        <v>43</v>
      </c>
      <c r="R13" s="25" t="s">
        <v>15</v>
      </c>
      <c r="S13" s="95" t="str">
        <f>'109年5月菜單'!E30</f>
        <v>巧達濃湯</v>
      </c>
      <c r="T13" s="95" t="s">
        <v>16</v>
      </c>
      <c r="U13" s="25" t="s">
        <v>15</v>
      </c>
      <c r="V13" s="684"/>
      <c r="W13" s="170" t="s">
        <v>7</v>
      </c>
      <c r="X13" s="96" t="s">
        <v>48</v>
      </c>
      <c r="Y13" s="179">
        <f>AB14</f>
        <v>5.7</v>
      </c>
      <c r="Z13" s="78"/>
      <c r="AA13" s="78"/>
      <c r="AB13" s="79"/>
      <c r="AC13" s="78" t="s">
        <v>18</v>
      </c>
      <c r="AD13" s="78" t="s">
        <v>19</v>
      </c>
      <c r="AE13" s="78" t="s">
        <v>20</v>
      </c>
      <c r="AF13" s="78" t="s">
        <v>21</v>
      </c>
    </row>
    <row r="14" spans="2:32" ht="27.95" customHeight="1">
      <c r="B14" s="98" t="s">
        <v>8</v>
      </c>
      <c r="C14" s="692"/>
      <c r="D14" s="392" t="s">
        <v>85</v>
      </c>
      <c r="E14" s="379"/>
      <c r="F14" s="395">
        <v>110</v>
      </c>
      <c r="G14" s="30" t="s">
        <v>484</v>
      </c>
      <c r="H14" s="31"/>
      <c r="I14" s="30">
        <v>70</v>
      </c>
      <c r="J14" s="389" t="s">
        <v>590</v>
      </c>
      <c r="K14" s="390"/>
      <c r="L14" s="389">
        <v>40</v>
      </c>
      <c r="M14" s="30" t="s">
        <v>118</v>
      </c>
      <c r="N14" s="31"/>
      <c r="O14" s="30">
        <v>60</v>
      </c>
      <c r="P14" s="30" t="str">
        <f>P13</f>
        <v>淺色蔬菜</v>
      </c>
      <c r="Q14" s="31"/>
      <c r="R14" s="30">
        <v>100</v>
      </c>
      <c r="S14" s="28" t="s">
        <v>116</v>
      </c>
      <c r="T14" s="159"/>
      <c r="U14" s="28">
        <v>10</v>
      </c>
      <c r="V14" s="685"/>
      <c r="W14" s="172">
        <f>AE19</f>
        <v>95.5</v>
      </c>
      <c r="X14" s="99" t="s">
        <v>49</v>
      </c>
      <c r="Y14" s="180">
        <f>AB15</f>
        <v>2.8</v>
      </c>
      <c r="Z14" s="77"/>
      <c r="AA14" s="100" t="s">
        <v>23</v>
      </c>
      <c r="AB14" s="79">
        <v>5.7</v>
      </c>
      <c r="AC14" s="79">
        <f>AB14*2</f>
        <v>11.4</v>
      </c>
      <c r="AD14" s="79"/>
      <c r="AE14" s="79">
        <f>AB14*15</f>
        <v>85.5</v>
      </c>
      <c r="AF14" s="79">
        <f>AC14*4+AE14*4</f>
        <v>387.6</v>
      </c>
    </row>
    <row r="15" spans="2:32" ht="27.95" customHeight="1">
      <c r="B15" s="98">
        <v>18</v>
      </c>
      <c r="C15" s="692"/>
      <c r="D15" s="30"/>
      <c r="E15" s="30"/>
      <c r="F15" s="30"/>
      <c r="G15" s="30" t="s">
        <v>125</v>
      </c>
      <c r="H15" s="31"/>
      <c r="I15" s="30">
        <v>1</v>
      </c>
      <c r="J15" s="389" t="s">
        <v>591</v>
      </c>
      <c r="K15" s="390" t="s">
        <v>592</v>
      </c>
      <c r="L15" s="389">
        <v>15</v>
      </c>
      <c r="M15" s="30" t="s">
        <v>283</v>
      </c>
      <c r="N15" s="31"/>
      <c r="O15" s="30">
        <v>10</v>
      </c>
      <c r="P15" s="29"/>
      <c r="Q15" s="29"/>
      <c r="R15" s="29"/>
      <c r="S15" s="28" t="s">
        <v>109</v>
      </c>
      <c r="T15" s="28"/>
      <c r="U15" s="28">
        <v>10</v>
      </c>
      <c r="V15" s="685"/>
      <c r="W15" s="174" t="s">
        <v>9</v>
      </c>
      <c r="X15" s="102" t="s">
        <v>50</v>
      </c>
      <c r="Y15" s="180">
        <f>AB16</f>
        <v>2</v>
      </c>
      <c r="Z15" s="78"/>
      <c r="AA15" s="103" t="s">
        <v>25</v>
      </c>
      <c r="AB15" s="79">
        <v>2.8</v>
      </c>
      <c r="AC15" s="104">
        <f>AB15*7</f>
        <v>19.599999999999998</v>
      </c>
      <c r="AD15" s="79">
        <f>AB15*5</f>
        <v>14</v>
      </c>
      <c r="AE15" s="79" t="s">
        <v>26</v>
      </c>
      <c r="AF15" s="105">
        <f>AC15*4+AD15*9</f>
        <v>204.39999999999998</v>
      </c>
    </row>
    <row r="16" spans="2:32" ht="27.95" customHeight="1">
      <c r="B16" s="98" t="s">
        <v>10</v>
      </c>
      <c r="C16" s="692"/>
      <c r="D16" s="36"/>
      <c r="E16" s="36"/>
      <c r="F16" s="29"/>
      <c r="G16" s="30"/>
      <c r="H16" s="106"/>
      <c r="I16" s="30"/>
      <c r="J16" s="246"/>
      <c r="K16" s="36"/>
      <c r="L16" s="30"/>
      <c r="M16" s="30" t="s">
        <v>89</v>
      </c>
      <c r="N16" s="31"/>
      <c r="O16" s="30">
        <v>5</v>
      </c>
      <c r="P16" s="29"/>
      <c r="Q16" s="36"/>
      <c r="R16" s="29"/>
      <c r="S16" s="28" t="s">
        <v>466</v>
      </c>
      <c r="T16" s="29"/>
      <c r="U16" s="29">
        <v>5</v>
      </c>
      <c r="V16" s="685"/>
      <c r="W16" s="172">
        <v>23</v>
      </c>
      <c r="X16" s="102" t="s">
        <v>51</v>
      </c>
      <c r="Y16" s="180">
        <f>AB17</f>
        <v>2.2000000000000002</v>
      </c>
      <c r="Z16" s="77"/>
      <c r="AA16" s="78" t="s">
        <v>28</v>
      </c>
      <c r="AB16" s="79">
        <v>2</v>
      </c>
      <c r="AC16" s="79">
        <f>AB16*1</f>
        <v>2</v>
      </c>
      <c r="AD16" s="79" t="s">
        <v>26</v>
      </c>
      <c r="AE16" s="79">
        <f>AB16*5</f>
        <v>10</v>
      </c>
      <c r="AF16" s="79">
        <f>AC16*4+AE16*4</f>
        <v>48</v>
      </c>
    </row>
    <row r="17" spans="2:34" ht="27.95" customHeight="1">
      <c r="B17" s="688" t="s">
        <v>35</v>
      </c>
      <c r="C17" s="692"/>
      <c r="D17" s="36"/>
      <c r="E17" s="36"/>
      <c r="F17" s="29"/>
      <c r="G17" s="29"/>
      <c r="H17" s="36"/>
      <c r="I17" s="29"/>
      <c r="J17" s="246"/>
      <c r="K17" s="36"/>
      <c r="L17" s="30"/>
      <c r="M17" s="31"/>
      <c r="N17" s="31"/>
      <c r="O17" s="30"/>
      <c r="P17" s="29"/>
      <c r="Q17" s="36"/>
      <c r="R17" s="29"/>
      <c r="S17" s="28" t="s">
        <v>482</v>
      </c>
      <c r="T17" s="29"/>
      <c r="U17" s="29">
        <v>5</v>
      </c>
      <c r="V17" s="685"/>
      <c r="W17" s="174" t="s">
        <v>11</v>
      </c>
      <c r="X17" s="102" t="s">
        <v>52</v>
      </c>
      <c r="Y17" s="180">
        <f>AB18</f>
        <v>0</v>
      </c>
      <c r="Z17" s="78"/>
      <c r="AA17" s="78" t="s">
        <v>31</v>
      </c>
      <c r="AB17" s="79">
        <v>2.2000000000000002</v>
      </c>
      <c r="AC17" s="79"/>
      <c r="AD17" s="79">
        <f>AB17*5</f>
        <v>11</v>
      </c>
      <c r="AE17" s="79" t="s">
        <v>26</v>
      </c>
      <c r="AF17" s="79">
        <f>AD17*9</f>
        <v>99</v>
      </c>
    </row>
    <row r="18" spans="2:34" ht="27.95" customHeight="1">
      <c r="B18" s="688"/>
      <c r="C18" s="692"/>
      <c r="D18" s="36"/>
      <c r="E18" s="36"/>
      <c r="F18" s="29"/>
      <c r="G18" s="29"/>
      <c r="H18" s="36"/>
      <c r="I18" s="29"/>
      <c r="J18" s="30"/>
      <c r="K18" s="36"/>
      <c r="L18" s="30"/>
      <c r="M18" s="31"/>
      <c r="N18" s="31"/>
      <c r="O18" s="30"/>
      <c r="P18" s="29"/>
      <c r="Q18" s="36"/>
      <c r="R18" s="29"/>
      <c r="S18" s="28" t="s">
        <v>506</v>
      </c>
      <c r="T18" s="36"/>
      <c r="U18" s="29" t="s">
        <v>483</v>
      </c>
      <c r="V18" s="685"/>
      <c r="W18" s="172">
        <f>AC19</f>
        <v>33</v>
      </c>
      <c r="X18" s="155" t="s">
        <v>53</v>
      </c>
      <c r="Y18" s="180">
        <v>0</v>
      </c>
      <c r="Z18" s="77"/>
      <c r="AA18" s="78" t="s">
        <v>32</v>
      </c>
      <c r="AE18" s="78">
        <f>AB18*15</f>
        <v>0</v>
      </c>
    </row>
    <row r="19" spans="2:34" ht="27.95" customHeight="1">
      <c r="B19" s="108" t="s">
        <v>33</v>
      </c>
      <c r="C19" s="109"/>
      <c r="D19" s="106"/>
      <c r="E19" s="106"/>
      <c r="F19" s="30"/>
      <c r="G19" s="31"/>
      <c r="H19" s="106"/>
      <c r="I19" s="30"/>
      <c r="J19" s="30"/>
      <c r="K19" s="106"/>
      <c r="L19" s="30"/>
      <c r="M19" s="30"/>
      <c r="N19" s="106"/>
      <c r="O19" s="30"/>
      <c r="P19" s="30"/>
      <c r="Q19" s="106"/>
      <c r="R19" s="30"/>
      <c r="S19" s="31"/>
      <c r="T19" s="154"/>
      <c r="U19" s="154"/>
      <c r="V19" s="685"/>
      <c r="W19" s="174" t="s">
        <v>12</v>
      </c>
      <c r="X19" s="110"/>
      <c r="Y19" s="180"/>
      <c r="Z19" s="78"/>
      <c r="AC19" s="78">
        <f>SUM(AC14:AC18)</f>
        <v>33</v>
      </c>
      <c r="AD19" s="78">
        <f>SUM(AD14:AD18)</f>
        <v>25</v>
      </c>
      <c r="AE19" s="78">
        <f>SUM(AE14:AE18)</f>
        <v>95.5</v>
      </c>
      <c r="AF19" s="78">
        <f>AC19*4+AD19*9+AE19*4</f>
        <v>739</v>
      </c>
    </row>
    <row r="20" spans="2:34" ht="27.95" customHeight="1" thickBot="1">
      <c r="B20" s="111"/>
      <c r="C20" s="112"/>
      <c r="D20" s="106"/>
      <c r="E20" s="106"/>
      <c r="F20" s="30"/>
      <c r="G20" s="30"/>
      <c r="H20" s="106"/>
      <c r="I20" s="30"/>
      <c r="J20" s="30"/>
      <c r="K20" s="106"/>
      <c r="L20" s="30"/>
      <c r="M20" s="30"/>
      <c r="N20" s="106"/>
      <c r="O20" s="30"/>
      <c r="P20" s="30"/>
      <c r="Q20" s="106"/>
      <c r="R20" s="30"/>
      <c r="S20" s="30"/>
      <c r="T20" s="106"/>
      <c r="U20" s="30"/>
      <c r="V20" s="686"/>
      <c r="W20" s="172">
        <f>AF19</f>
        <v>739</v>
      </c>
      <c r="X20" s="107"/>
      <c r="Y20" s="182"/>
      <c r="Z20" s="77"/>
      <c r="AC20" s="113">
        <f>AC19*4/AF19</f>
        <v>0.17861975642760486</v>
      </c>
      <c r="AD20" s="113">
        <f>AD19*9/AF19</f>
        <v>0.30446549391069011</v>
      </c>
      <c r="AE20" s="113">
        <f>AE19*4/AF19</f>
        <v>0.51691474966170503</v>
      </c>
    </row>
    <row r="21" spans="2:34" s="97" customFormat="1" ht="42">
      <c r="B21" s="94">
        <v>5</v>
      </c>
      <c r="C21" s="692"/>
      <c r="D21" s="95" t="str">
        <f>'109年5月菜單'!I25</f>
        <v>沙茶烏龍麵</v>
      </c>
      <c r="E21" s="95" t="s">
        <v>123</v>
      </c>
      <c r="F21" s="25" t="s">
        <v>15</v>
      </c>
      <c r="G21" s="95" t="str">
        <f>'109年5月菜單'!I26</f>
        <v>夜市香雞排(炸)</v>
      </c>
      <c r="H21" s="95" t="s">
        <v>110</v>
      </c>
      <c r="I21" s="25" t="s">
        <v>15</v>
      </c>
      <c r="J21" s="95" t="str">
        <f>'109年5月菜單'!I27</f>
        <v>吮指雞塊(加)</v>
      </c>
      <c r="K21" s="95" t="s">
        <v>111</v>
      </c>
      <c r="L21" s="25" t="s">
        <v>15</v>
      </c>
      <c r="M21" s="95" t="str">
        <f>'109年5月菜單'!I28</f>
        <v>爆漿奶油餐包(冷)</v>
      </c>
      <c r="N21" s="95" t="s">
        <v>148</v>
      </c>
      <c r="O21" s="25" t="s">
        <v>15</v>
      </c>
      <c r="P21" s="95" t="str">
        <f>'109年5月菜單'!I29</f>
        <v>深色蔬菜</v>
      </c>
      <c r="Q21" s="24" t="s">
        <v>43</v>
      </c>
      <c r="R21" s="25" t="s">
        <v>15</v>
      </c>
      <c r="S21" s="95" t="str">
        <f>'109年5月菜單'!I30</f>
        <v>刺瓜湯</v>
      </c>
      <c r="T21" s="95" t="s">
        <v>16</v>
      </c>
      <c r="U21" s="25" t="s">
        <v>15</v>
      </c>
      <c r="V21" s="684"/>
      <c r="W21" s="170" t="s">
        <v>78</v>
      </c>
      <c r="X21" s="96" t="s">
        <v>17</v>
      </c>
      <c r="Y21" s="135">
        <f>AB22</f>
        <v>5.7</v>
      </c>
      <c r="Z21" s="78"/>
      <c r="AA21" s="78"/>
      <c r="AB21" s="79"/>
      <c r="AC21" s="78" t="s">
        <v>18</v>
      </c>
      <c r="AD21" s="78" t="s">
        <v>19</v>
      </c>
      <c r="AE21" s="78" t="s">
        <v>20</v>
      </c>
      <c r="AF21" s="78" t="s">
        <v>21</v>
      </c>
    </row>
    <row r="22" spans="2:34" s="122" customFormat="1" ht="27.75" customHeight="1">
      <c r="B22" s="98" t="s">
        <v>8</v>
      </c>
      <c r="C22" s="692"/>
      <c r="D22" s="31" t="s">
        <v>536</v>
      </c>
      <c r="E22" s="28"/>
      <c r="F22" s="29">
        <v>110</v>
      </c>
      <c r="G22" s="30" t="s">
        <v>480</v>
      </c>
      <c r="H22" s="31"/>
      <c r="I22" s="30">
        <v>60</v>
      </c>
      <c r="J22" s="29" t="s">
        <v>542</v>
      </c>
      <c r="K22" s="29" t="s">
        <v>541</v>
      </c>
      <c r="L22" s="208">
        <v>40</v>
      </c>
      <c r="M22" s="400" t="s">
        <v>601</v>
      </c>
      <c r="N22" s="399" t="s">
        <v>602</v>
      </c>
      <c r="O22" s="399">
        <v>30</v>
      </c>
      <c r="P22" s="30" t="str">
        <f>P21</f>
        <v>深色蔬菜</v>
      </c>
      <c r="Q22" s="31"/>
      <c r="R22" s="30">
        <v>100</v>
      </c>
      <c r="S22" s="29" t="s">
        <v>136</v>
      </c>
      <c r="T22" s="29"/>
      <c r="U22" s="29">
        <v>30</v>
      </c>
      <c r="V22" s="685"/>
      <c r="W22" s="172">
        <f>AE27</f>
        <v>95.5</v>
      </c>
      <c r="X22" s="99" t="s">
        <v>22</v>
      </c>
      <c r="Y22" s="136">
        <f>AB23</f>
        <v>2.8</v>
      </c>
      <c r="Z22" s="119"/>
      <c r="AA22" s="120" t="s">
        <v>23</v>
      </c>
      <c r="AB22" s="121">
        <v>5.7</v>
      </c>
      <c r="AC22" s="121">
        <f>AB22*2</f>
        <v>11.4</v>
      </c>
      <c r="AD22" s="121"/>
      <c r="AE22" s="121">
        <f>AB22*15</f>
        <v>85.5</v>
      </c>
      <c r="AF22" s="121">
        <f>AC22*4+AE22*4</f>
        <v>387.6</v>
      </c>
    </row>
    <row r="23" spans="2:34" s="122" customFormat="1" ht="27.95" customHeight="1">
      <c r="B23" s="118">
        <v>19</v>
      </c>
      <c r="C23" s="692"/>
      <c r="D23" s="29" t="s">
        <v>530</v>
      </c>
      <c r="E23" s="29"/>
      <c r="F23" s="29">
        <v>20</v>
      </c>
      <c r="G23" s="30"/>
      <c r="H23" s="31"/>
      <c r="I23" s="30"/>
      <c r="J23" s="29"/>
      <c r="K23" s="208"/>
      <c r="L23" s="208"/>
      <c r="M23" s="31"/>
      <c r="N23" s="106"/>
      <c r="O23" s="30"/>
      <c r="P23" s="29"/>
      <c r="Q23" s="29"/>
      <c r="R23" s="29"/>
      <c r="S23" s="29"/>
      <c r="T23" s="29"/>
      <c r="U23" s="29"/>
      <c r="V23" s="685"/>
      <c r="W23" s="174" t="s">
        <v>9</v>
      </c>
      <c r="X23" s="102" t="s">
        <v>24</v>
      </c>
      <c r="Y23" s="136">
        <f>AB24</f>
        <v>2</v>
      </c>
      <c r="Z23" s="123"/>
      <c r="AA23" s="124" t="s">
        <v>25</v>
      </c>
      <c r="AB23" s="121">
        <v>2.8</v>
      </c>
      <c r="AC23" s="125">
        <f>AB23*7</f>
        <v>19.599999999999998</v>
      </c>
      <c r="AD23" s="121">
        <f>AB23*5</f>
        <v>14</v>
      </c>
      <c r="AE23" s="121" t="s">
        <v>26</v>
      </c>
      <c r="AF23" s="126">
        <f>AC23*4+AD23*9</f>
        <v>204.39999999999998</v>
      </c>
    </row>
    <row r="24" spans="2:34" s="122" customFormat="1" ht="27.95" customHeight="1">
      <c r="B24" s="118" t="s">
        <v>10</v>
      </c>
      <c r="C24" s="692"/>
      <c r="D24" s="29" t="s">
        <v>537</v>
      </c>
      <c r="E24" s="36"/>
      <c r="F24" s="29">
        <v>10</v>
      </c>
      <c r="G24" s="30"/>
      <c r="H24" s="31"/>
      <c r="I24" s="30"/>
      <c r="J24" s="29"/>
      <c r="K24" s="29"/>
      <c r="L24" s="208"/>
      <c r="M24" s="31"/>
      <c r="N24" s="106"/>
      <c r="O24" s="31"/>
      <c r="P24" s="29"/>
      <c r="Q24" s="36"/>
      <c r="R24" s="29"/>
      <c r="S24" s="28"/>
      <c r="T24" s="36"/>
      <c r="U24" s="29"/>
      <c r="V24" s="685"/>
      <c r="W24" s="172">
        <f>AD27</f>
        <v>26.5</v>
      </c>
      <c r="X24" s="102" t="s">
        <v>27</v>
      </c>
      <c r="Y24" s="136">
        <f>AB25</f>
        <v>2.5</v>
      </c>
      <c r="Z24" s="119"/>
      <c r="AA24" s="127" t="s">
        <v>28</v>
      </c>
      <c r="AB24" s="121">
        <v>2</v>
      </c>
      <c r="AC24" s="121">
        <f>AB24*1</f>
        <v>2</v>
      </c>
      <c r="AD24" s="121" t="s">
        <v>26</v>
      </c>
      <c r="AE24" s="121">
        <f>AB24*5</f>
        <v>10</v>
      </c>
      <c r="AF24" s="121">
        <f>AC24*4+AE24*4</f>
        <v>48</v>
      </c>
    </row>
    <row r="25" spans="2:34" s="122" customFormat="1" ht="27.95" customHeight="1">
      <c r="B25" s="689" t="s">
        <v>36</v>
      </c>
      <c r="C25" s="692"/>
      <c r="D25" s="29" t="s">
        <v>538</v>
      </c>
      <c r="E25" s="205"/>
      <c r="F25" s="29">
        <v>10</v>
      </c>
      <c r="G25" s="29"/>
      <c r="H25" s="28"/>
      <c r="I25" s="29"/>
      <c r="J25" s="30"/>
      <c r="K25" s="31"/>
      <c r="L25" s="30"/>
      <c r="P25" s="31"/>
      <c r="Q25" s="31"/>
      <c r="R25" s="31"/>
      <c r="S25" s="29"/>
      <c r="T25" s="36"/>
      <c r="U25" s="29"/>
      <c r="V25" s="685"/>
      <c r="W25" s="174" t="s">
        <v>11</v>
      </c>
      <c r="X25" s="102" t="s">
        <v>30</v>
      </c>
      <c r="Y25" s="136">
        <f>AB26</f>
        <v>0</v>
      </c>
      <c r="Z25" s="123"/>
      <c r="AA25" s="127" t="s">
        <v>31</v>
      </c>
      <c r="AB25" s="121">
        <v>2.5</v>
      </c>
      <c r="AC25" s="121"/>
      <c r="AD25" s="121">
        <f>AB25*5</f>
        <v>12.5</v>
      </c>
      <c r="AE25" s="121" t="s">
        <v>26</v>
      </c>
      <c r="AF25" s="121">
        <f>AD25*9</f>
        <v>112.5</v>
      </c>
    </row>
    <row r="26" spans="2:34" s="122" customFormat="1" ht="27.95" customHeight="1">
      <c r="B26" s="689"/>
      <c r="C26" s="692"/>
      <c r="D26" s="29"/>
      <c r="E26" s="36"/>
      <c r="F26" s="29"/>
      <c r="G26" s="47"/>
      <c r="H26" s="36"/>
      <c r="I26" s="167"/>
      <c r="J26" s="207"/>
      <c r="K26" s="106"/>
      <c r="L26" s="30"/>
      <c r="M26" s="209"/>
      <c r="N26" s="168"/>
      <c r="O26" s="29"/>
      <c r="P26" s="31"/>
      <c r="Q26" s="31"/>
      <c r="R26" s="31"/>
      <c r="S26" s="29"/>
      <c r="T26" s="36"/>
      <c r="U26" s="29"/>
      <c r="V26" s="685"/>
      <c r="W26" s="172">
        <f>AC27</f>
        <v>33</v>
      </c>
      <c r="X26" s="155" t="s">
        <v>39</v>
      </c>
      <c r="Y26" s="136">
        <v>0</v>
      </c>
      <c r="Z26" s="119"/>
      <c r="AA26" s="127" t="s">
        <v>32</v>
      </c>
      <c r="AB26" s="121"/>
      <c r="AC26" s="127"/>
      <c r="AD26" s="127"/>
      <c r="AE26" s="127">
        <f>AB26*15</f>
        <v>0</v>
      </c>
      <c r="AF26" s="127"/>
    </row>
    <row r="27" spans="2:34" s="122" customFormat="1" ht="27.95" customHeight="1">
      <c r="B27" s="129" t="s">
        <v>33</v>
      </c>
      <c r="C27" s="130"/>
      <c r="D27" s="29"/>
      <c r="E27" s="36"/>
      <c r="F27" s="29"/>
      <c r="G27" s="29"/>
      <c r="H27" s="36"/>
      <c r="I27" s="167"/>
      <c r="J27" s="209"/>
      <c r="K27" s="168"/>
      <c r="L27" s="29"/>
      <c r="M27" s="209"/>
      <c r="N27" s="168"/>
      <c r="O27" s="29"/>
      <c r="P27" s="31"/>
      <c r="Q27" s="106"/>
      <c r="R27" s="30"/>
      <c r="S27" s="29"/>
      <c r="T27" s="36"/>
      <c r="U27" s="29"/>
      <c r="V27" s="685"/>
      <c r="W27" s="187" t="s">
        <v>12</v>
      </c>
      <c r="X27" s="110"/>
      <c r="Y27" s="136"/>
      <c r="Z27" s="123"/>
      <c r="AA27" s="127"/>
      <c r="AB27" s="121"/>
      <c r="AC27" s="127">
        <f>SUM(AC22:AC26)</f>
        <v>33</v>
      </c>
      <c r="AD27" s="127">
        <f>SUM(AD22:AD26)</f>
        <v>26.5</v>
      </c>
      <c r="AE27" s="127">
        <f>SUM(AE22:AE26)</f>
        <v>95.5</v>
      </c>
      <c r="AF27" s="127">
        <f>AC27*4+AD27*9+AE27*4</f>
        <v>752.5</v>
      </c>
    </row>
    <row r="28" spans="2:34" s="122" customFormat="1" ht="27.95" customHeight="1" thickBot="1">
      <c r="B28" s="131"/>
      <c r="C28" s="132"/>
      <c r="D28" s="106"/>
      <c r="E28" s="106"/>
      <c r="F28" s="30"/>
      <c r="G28" s="30"/>
      <c r="H28" s="106"/>
      <c r="I28" s="30"/>
      <c r="J28" s="30"/>
      <c r="K28" s="106"/>
      <c r="L28" s="30"/>
      <c r="M28" s="200"/>
      <c r="N28" s="106"/>
      <c r="O28" s="30"/>
      <c r="P28" s="30"/>
      <c r="Q28" s="106"/>
      <c r="R28" s="30"/>
      <c r="S28" s="30"/>
      <c r="T28" s="106"/>
      <c r="U28" s="30"/>
      <c r="V28" s="686"/>
      <c r="W28" s="188">
        <f>(W22*4)+(W24*9)+(W26*4)</f>
        <v>752.5</v>
      </c>
      <c r="X28" s="107"/>
      <c r="Y28" s="136"/>
      <c r="Z28" s="119"/>
      <c r="AA28" s="123"/>
      <c r="AB28" s="133"/>
      <c r="AC28" s="134">
        <f>AC27*4/AF27</f>
        <v>0.17541528239202658</v>
      </c>
      <c r="AD28" s="134">
        <f>AD27*9/AF27</f>
        <v>0.31694352159468436</v>
      </c>
      <c r="AE28" s="134">
        <f>AE27*4/AF27</f>
        <v>0.50764119601328905</v>
      </c>
      <c r="AF28" s="123"/>
    </row>
    <row r="29" spans="2:34" s="97" customFormat="1" ht="42">
      <c r="B29" s="94">
        <v>5</v>
      </c>
      <c r="C29" s="692"/>
      <c r="D29" s="95" t="str">
        <f>'109年5月菜單'!M25</f>
        <v>地瓜飯</v>
      </c>
      <c r="E29" s="24" t="s">
        <v>80</v>
      </c>
      <c r="F29" s="25" t="s">
        <v>15</v>
      </c>
      <c r="G29" s="95" t="str">
        <f>'109年5月菜單'!M26</f>
        <v>元氣大豬排</v>
      </c>
      <c r="H29" s="95" t="s">
        <v>277</v>
      </c>
      <c r="I29" s="25" t="s">
        <v>15</v>
      </c>
      <c r="J29" s="95" t="str">
        <f>'109年5月菜單'!M27</f>
        <v>金穗三色</v>
      </c>
      <c r="K29" s="95" t="s">
        <v>108</v>
      </c>
      <c r="L29" s="25" t="s">
        <v>15</v>
      </c>
      <c r="M29" s="95" t="str">
        <f>'109年5月菜單'!M28</f>
        <v>椰香咖哩</v>
      </c>
      <c r="N29" s="95" t="s">
        <v>278</v>
      </c>
      <c r="O29" s="25" t="s">
        <v>15</v>
      </c>
      <c r="P29" s="95" t="str">
        <f>'109年5月菜單'!M29</f>
        <v>淺色蔬菜</v>
      </c>
      <c r="Q29" s="24" t="s">
        <v>59</v>
      </c>
      <c r="R29" s="25" t="s">
        <v>15</v>
      </c>
      <c r="S29" s="95" t="str">
        <f>'109年5月菜單'!M30</f>
        <v>白玉湯</v>
      </c>
      <c r="T29" s="95" t="s">
        <v>58</v>
      </c>
      <c r="U29" s="25" t="s">
        <v>15</v>
      </c>
      <c r="V29" s="697"/>
      <c r="W29" s="170" t="s">
        <v>7</v>
      </c>
      <c r="X29" s="171" t="s">
        <v>17</v>
      </c>
      <c r="Y29" s="135">
        <f>AB30</f>
        <v>5.7</v>
      </c>
      <c r="Z29" s="78"/>
      <c r="AA29" s="78"/>
      <c r="AB29" s="79"/>
      <c r="AC29" s="78" t="s">
        <v>18</v>
      </c>
      <c r="AD29" s="78" t="s">
        <v>19</v>
      </c>
      <c r="AE29" s="78" t="s">
        <v>20</v>
      </c>
      <c r="AF29" s="78" t="s">
        <v>21</v>
      </c>
      <c r="AH29" s="206"/>
    </row>
    <row r="30" spans="2:34" ht="27.95" customHeight="1">
      <c r="B30" s="98" t="s">
        <v>8</v>
      </c>
      <c r="C30" s="692"/>
      <c r="D30" s="31" t="s">
        <v>85</v>
      </c>
      <c r="E30" s="31"/>
      <c r="F30" s="31">
        <v>85</v>
      </c>
      <c r="G30" s="31" t="s">
        <v>489</v>
      </c>
      <c r="H30" s="29"/>
      <c r="I30" s="29">
        <v>60</v>
      </c>
      <c r="J30" s="392" t="s">
        <v>577</v>
      </c>
      <c r="K30" s="394"/>
      <c r="L30" s="391">
        <v>30</v>
      </c>
      <c r="M30" s="30" t="s">
        <v>116</v>
      </c>
      <c r="N30" s="159"/>
      <c r="O30" s="30">
        <v>40</v>
      </c>
      <c r="P30" s="30" t="str">
        <f>P29</f>
        <v>淺色蔬菜</v>
      </c>
      <c r="Q30" s="31"/>
      <c r="R30" s="30">
        <v>100</v>
      </c>
      <c r="S30" s="30" t="s">
        <v>126</v>
      </c>
      <c r="T30" s="30"/>
      <c r="U30" s="30">
        <v>40</v>
      </c>
      <c r="V30" s="698"/>
      <c r="W30" s="172">
        <f>AE35</f>
        <v>96.5</v>
      </c>
      <c r="X30" s="173" t="s">
        <v>22</v>
      </c>
      <c r="Y30" s="136">
        <f>AB31</f>
        <v>2.5</v>
      </c>
      <c r="Z30" s="77"/>
      <c r="AA30" s="100" t="s">
        <v>23</v>
      </c>
      <c r="AB30" s="79">
        <v>5.7</v>
      </c>
      <c r="AC30" s="79">
        <f>AB30*2</f>
        <v>11.4</v>
      </c>
      <c r="AD30" s="79"/>
      <c r="AE30" s="79">
        <f>AB30*15</f>
        <v>85.5</v>
      </c>
      <c r="AF30" s="79">
        <f>AC30*4+AE30*4</f>
        <v>387.6</v>
      </c>
    </row>
    <row r="31" spans="2:34" ht="27.95" customHeight="1">
      <c r="B31" s="98">
        <v>20</v>
      </c>
      <c r="C31" s="692"/>
      <c r="D31" s="31" t="s">
        <v>86</v>
      </c>
      <c r="E31" s="31"/>
      <c r="F31" s="31">
        <v>45</v>
      </c>
      <c r="G31" s="28"/>
      <c r="H31" s="29"/>
      <c r="I31" s="29"/>
      <c r="J31" s="391" t="s">
        <v>570</v>
      </c>
      <c r="K31" s="391"/>
      <c r="L31" s="391">
        <v>10</v>
      </c>
      <c r="M31" s="30" t="s">
        <v>89</v>
      </c>
      <c r="N31" s="159"/>
      <c r="O31" s="30">
        <v>10</v>
      </c>
      <c r="P31" s="30"/>
      <c r="Q31" s="106"/>
      <c r="R31" s="30"/>
      <c r="S31" s="28" t="s">
        <v>89</v>
      </c>
      <c r="T31" s="160"/>
      <c r="U31" s="30">
        <v>5</v>
      </c>
      <c r="V31" s="698"/>
      <c r="W31" s="174" t="s">
        <v>9</v>
      </c>
      <c r="X31" s="175" t="s">
        <v>24</v>
      </c>
      <c r="Y31" s="136">
        <f>AB32</f>
        <v>2.2000000000000002</v>
      </c>
      <c r="Z31" s="78"/>
      <c r="AA31" s="103" t="s">
        <v>25</v>
      </c>
      <c r="AB31" s="79">
        <v>2.5</v>
      </c>
      <c r="AC31" s="104">
        <f>AB31*7</f>
        <v>17.5</v>
      </c>
      <c r="AD31" s="79">
        <f>AB31*5</f>
        <v>12.5</v>
      </c>
      <c r="AE31" s="79" t="s">
        <v>26</v>
      </c>
      <c r="AF31" s="105">
        <f>AC31*4+AD31*9</f>
        <v>182.5</v>
      </c>
    </row>
    <row r="32" spans="2:34" ht="27.95" customHeight="1">
      <c r="B32" s="98" t="s">
        <v>10</v>
      </c>
      <c r="C32" s="692"/>
      <c r="D32" s="36"/>
      <c r="E32" s="36"/>
      <c r="F32" s="29"/>
      <c r="G32" s="28"/>
      <c r="H32" s="36"/>
      <c r="I32" s="29"/>
      <c r="J32" s="391" t="s">
        <v>578</v>
      </c>
      <c r="K32" s="393"/>
      <c r="L32" s="391">
        <v>10</v>
      </c>
      <c r="M32" s="30" t="s">
        <v>468</v>
      </c>
      <c r="N32" s="36"/>
      <c r="O32" s="30">
        <v>20</v>
      </c>
      <c r="P32" s="30"/>
      <c r="Q32" s="106"/>
      <c r="R32" s="30"/>
      <c r="S32" s="31" t="s">
        <v>149</v>
      </c>
      <c r="T32" s="106"/>
      <c r="U32" s="30">
        <v>1</v>
      </c>
      <c r="V32" s="698"/>
      <c r="W32" s="172">
        <f>AD35</f>
        <v>23.5</v>
      </c>
      <c r="X32" s="175" t="s">
        <v>27</v>
      </c>
      <c r="Y32" s="136">
        <f>AB33</f>
        <v>2.2000000000000002</v>
      </c>
      <c r="Z32" s="77"/>
      <c r="AA32" s="78" t="s">
        <v>28</v>
      </c>
      <c r="AB32" s="79">
        <v>2.2000000000000002</v>
      </c>
      <c r="AC32" s="79">
        <f>AB32*1</f>
        <v>2.2000000000000002</v>
      </c>
      <c r="AD32" s="79" t="s">
        <v>26</v>
      </c>
      <c r="AE32" s="79">
        <f>AB32*5</f>
        <v>11</v>
      </c>
      <c r="AF32" s="79">
        <f>AC32*4+AE32*4</f>
        <v>52.8</v>
      </c>
    </row>
    <row r="33" spans="2:32" ht="27.95" customHeight="1">
      <c r="B33" s="688" t="s">
        <v>37</v>
      </c>
      <c r="C33" s="692"/>
      <c r="D33" s="36"/>
      <c r="E33" s="36"/>
      <c r="F33" s="29"/>
      <c r="G33" s="28"/>
      <c r="H33" s="36"/>
      <c r="I33" s="29"/>
      <c r="J33" s="30"/>
      <c r="K33" s="203"/>
      <c r="L33" s="30"/>
      <c r="M33" s="30"/>
      <c r="N33" s="36"/>
      <c r="O33" s="30"/>
      <c r="P33" s="29"/>
      <c r="Q33" s="36"/>
      <c r="R33" s="29"/>
      <c r="S33" s="28"/>
      <c r="T33" s="29"/>
      <c r="U33" s="29"/>
      <c r="V33" s="698"/>
      <c r="W33" s="174" t="s">
        <v>11</v>
      </c>
      <c r="X33" s="175" t="s">
        <v>30</v>
      </c>
      <c r="Y33" s="136">
        <f>AB34</f>
        <v>0</v>
      </c>
      <c r="Z33" s="78"/>
      <c r="AA33" s="78" t="s">
        <v>31</v>
      </c>
      <c r="AB33" s="79">
        <v>2.2000000000000002</v>
      </c>
      <c r="AC33" s="79"/>
      <c r="AD33" s="79">
        <f>AB33*5</f>
        <v>11</v>
      </c>
      <c r="AE33" s="79" t="s">
        <v>26</v>
      </c>
      <c r="AF33" s="79">
        <f>AD33*9</f>
        <v>99</v>
      </c>
    </row>
    <row r="34" spans="2:32" ht="27.95" customHeight="1">
      <c r="B34" s="688"/>
      <c r="C34" s="692"/>
      <c r="D34" s="36"/>
      <c r="E34" s="36"/>
      <c r="F34" s="29"/>
      <c r="G34" s="28"/>
      <c r="H34" s="36"/>
      <c r="I34" s="29"/>
      <c r="J34" s="202"/>
      <c r="K34" s="36"/>
      <c r="L34" s="28"/>
      <c r="M34" s="30"/>
      <c r="N34" s="36"/>
      <c r="O34" s="30"/>
      <c r="P34" s="29"/>
      <c r="Q34" s="36"/>
      <c r="R34" s="29"/>
      <c r="S34" s="28"/>
      <c r="T34" s="36"/>
      <c r="U34" s="29"/>
      <c r="V34" s="698"/>
      <c r="W34" s="172">
        <f>AC35</f>
        <v>31.099999999999998</v>
      </c>
      <c r="X34" s="176" t="s">
        <v>39</v>
      </c>
      <c r="Y34" s="136">
        <v>0</v>
      </c>
      <c r="Z34" s="77"/>
      <c r="AA34" s="78" t="s">
        <v>32</v>
      </c>
      <c r="AE34" s="78">
        <f>AB34*15</f>
        <v>0</v>
      </c>
    </row>
    <row r="35" spans="2:32" ht="27.95" customHeight="1">
      <c r="B35" s="108" t="s">
        <v>33</v>
      </c>
      <c r="C35" s="109"/>
      <c r="D35" s="106"/>
      <c r="E35" s="106"/>
      <c r="F35" s="30"/>
      <c r="G35" s="30"/>
      <c r="H35" s="106"/>
      <c r="I35" s="30"/>
      <c r="J35" s="299"/>
      <c r="K35" s="300"/>
      <c r="L35" s="299"/>
      <c r="M35" s="329"/>
      <c r="N35" s="303"/>
      <c r="O35" s="303"/>
      <c r="P35" s="30"/>
      <c r="Q35" s="106"/>
      <c r="R35" s="30"/>
      <c r="S35" s="30"/>
      <c r="T35" s="106"/>
      <c r="U35" s="30"/>
      <c r="V35" s="698"/>
      <c r="W35" s="174" t="s">
        <v>12</v>
      </c>
      <c r="X35" s="177"/>
      <c r="Y35" s="136"/>
      <c r="Z35" s="78"/>
      <c r="AC35" s="78">
        <f>SUM(AC30:AC34)</f>
        <v>31.099999999999998</v>
      </c>
      <c r="AD35" s="78">
        <f>SUM(AD30:AD34)</f>
        <v>23.5</v>
      </c>
      <c r="AE35" s="78">
        <f>SUM(AE30:AE34)</f>
        <v>96.5</v>
      </c>
      <c r="AF35" s="78">
        <f>AC35*4+AD35*9+AE35*4</f>
        <v>721.9</v>
      </c>
    </row>
    <row r="36" spans="2:32" ht="27.95" customHeight="1">
      <c r="B36" s="111"/>
      <c r="C36" s="112"/>
      <c r="D36" s="106"/>
      <c r="E36" s="106"/>
      <c r="F36" s="30"/>
      <c r="G36" s="30"/>
      <c r="H36" s="106"/>
      <c r="I36" s="30"/>
      <c r="J36" s="299"/>
      <c r="K36" s="300"/>
      <c r="L36" s="299"/>
      <c r="M36" s="304"/>
      <c r="N36" s="305"/>
      <c r="O36" s="304"/>
      <c r="P36" s="30"/>
      <c r="Q36" s="106"/>
      <c r="R36" s="30"/>
      <c r="S36" s="30"/>
      <c r="T36" s="106"/>
      <c r="U36" s="30"/>
      <c r="V36" s="699"/>
      <c r="W36" s="172">
        <f>(W30*4)+(W32*9)+(W34*4)</f>
        <v>721.9</v>
      </c>
      <c r="X36" s="178"/>
      <c r="Y36" s="136"/>
      <c r="Z36" s="77"/>
      <c r="AC36" s="113">
        <f>AC35*4/AF35</f>
        <v>0.17232303643163874</v>
      </c>
      <c r="AD36" s="113">
        <f>AD35*9/AF35</f>
        <v>0.29297686660202243</v>
      </c>
      <c r="AE36" s="113">
        <f>AE35*4/AF35</f>
        <v>0.5347000969663388</v>
      </c>
    </row>
    <row r="37" spans="2:32" s="97" customFormat="1" ht="42">
      <c r="B37" s="94">
        <v>5</v>
      </c>
      <c r="C37" s="692"/>
      <c r="D37" s="95" t="str">
        <f>'109年5月菜單'!Q25</f>
        <v>紫米飯</v>
      </c>
      <c r="E37" s="24" t="s">
        <v>148</v>
      </c>
      <c r="F37" s="25" t="s">
        <v>15</v>
      </c>
      <c r="G37" s="95" t="str">
        <f>'109年5月菜單'!Q26</f>
        <v>卡啦雞腿排</v>
      </c>
      <c r="H37" s="95" t="s">
        <v>111</v>
      </c>
      <c r="I37" s="25" t="s">
        <v>15</v>
      </c>
      <c r="J37" s="95" t="str">
        <f>'109年5月菜單'!Q27</f>
        <v>日式關東煮(加)</v>
      </c>
      <c r="K37" s="95" t="s">
        <v>16</v>
      </c>
      <c r="L37" s="25" t="s">
        <v>15</v>
      </c>
      <c r="M37" s="95" t="str">
        <f>'109年5月菜單'!Q28</f>
        <v>蒲燒鯛魚(海)</v>
      </c>
      <c r="N37" s="95" t="s">
        <v>110</v>
      </c>
      <c r="O37" s="25" t="s">
        <v>15</v>
      </c>
      <c r="P37" s="95" t="str">
        <f>'109年5月菜單'!Q29</f>
        <v>深色蔬菜</v>
      </c>
      <c r="Q37" s="24" t="s">
        <v>43</v>
      </c>
      <c r="R37" s="25" t="s">
        <v>15</v>
      </c>
      <c r="S37" s="95" t="str">
        <f>'109年5月菜單'!Q30</f>
        <v>榨菜肉絲湯(醃)</v>
      </c>
      <c r="T37" s="95" t="s">
        <v>16</v>
      </c>
      <c r="U37" s="25" t="s">
        <v>15</v>
      </c>
      <c r="V37" s="697"/>
      <c r="W37" s="170" t="s">
        <v>7</v>
      </c>
      <c r="X37" s="171" t="s">
        <v>48</v>
      </c>
      <c r="Y37" s="135">
        <f>AB38</f>
        <v>5.7</v>
      </c>
      <c r="Z37" s="78"/>
      <c r="AA37" s="78"/>
      <c r="AB37" s="79"/>
      <c r="AC37" s="78" t="s">
        <v>18</v>
      </c>
      <c r="AD37" s="78" t="s">
        <v>19</v>
      </c>
      <c r="AE37" s="78" t="s">
        <v>20</v>
      </c>
      <c r="AF37" s="78" t="s">
        <v>21</v>
      </c>
    </row>
    <row r="38" spans="2:32" ht="27.95" customHeight="1">
      <c r="B38" s="98" t="s">
        <v>8</v>
      </c>
      <c r="C38" s="692"/>
      <c r="D38" s="392" t="s">
        <v>85</v>
      </c>
      <c r="E38" s="396"/>
      <c r="F38" s="396">
        <v>65</v>
      </c>
      <c r="G38" s="31" t="s">
        <v>480</v>
      </c>
      <c r="H38" s="30"/>
      <c r="I38" s="161">
        <v>50</v>
      </c>
      <c r="J38" s="396" t="s">
        <v>485</v>
      </c>
      <c r="K38" s="368"/>
      <c r="L38" s="396">
        <v>30</v>
      </c>
      <c r="M38" s="247" t="s">
        <v>562</v>
      </c>
      <c r="N38" s="185" t="s">
        <v>546</v>
      </c>
      <c r="O38" s="30">
        <v>25</v>
      </c>
      <c r="P38" s="30" t="str">
        <f>P37</f>
        <v>深色蔬菜</v>
      </c>
      <c r="Q38" s="31"/>
      <c r="R38" s="30">
        <v>100</v>
      </c>
      <c r="S38" s="30" t="s">
        <v>137</v>
      </c>
      <c r="T38" s="246" t="s">
        <v>122</v>
      </c>
      <c r="U38" s="28">
        <v>15</v>
      </c>
      <c r="V38" s="698"/>
      <c r="W38" s="172">
        <f>AE43</f>
        <v>96.5</v>
      </c>
      <c r="X38" s="173" t="s">
        <v>49</v>
      </c>
      <c r="Y38" s="136">
        <f>AB39</f>
        <v>2.8</v>
      </c>
      <c r="Z38" s="77"/>
      <c r="AA38" s="100" t="s">
        <v>23</v>
      </c>
      <c r="AB38" s="79">
        <v>5.7</v>
      </c>
      <c r="AC38" s="79">
        <f>AB38*2</f>
        <v>11.4</v>
      </c>
      <c r="AD38" s="79"/>
      <c r="AE38" s="79">
        <f>AB38*15</f>
        <v>85.5</v>
      </c>
      <c r="AF38" s="79">
        <f>AC38*4+AE38*4</f>
        <v>387.6</v>
      </c>
    </row>
    <row r="39" spans="2:32" ht="27.95" customHeight="1">
      <c r="B39" s="98">
        <v>21</v>
      </c>
      <c r="C39" s="692"/>
      <c r="D39" s="396" t="s">
        <v>135</v>
      </c>
      <c r="E39" s="396"/>
      <c r="F39" s="396">
        <v>35</v>
      </c>
      <c r="G39" s="30"/>
      <c r="H39" s="30"/>
      <c r="I39" s="161"/>
      <c r="J39" s="396" t="s">
        <v>89</v>
      </c>
      <c r="K39" s="396"/>
      <c r="L39" s="396">
        <v>10</v>
      </c>
      <c r="M39" s="247"/>
      <c r="N39" s="185"/>
      <c r="O39" s="30"/>
      <c r="P39" s="29"/>
      <c r="Q39" s="28"/>
      <c r="R39" s="29"/>
      <c r="S39" s="28" t="s">
        <v>474</v>
      </c>
      <c r="T39" s="28"/>
      <c r="U39" s="28">
        <v>10</v>
      </c>
      <c r="V39" s="698"/>
      <c r="W39" s="174" t="s">
        <v>9</v>
      </c>
      <c r="X39" s="175" t="s">
        <v>50</v>
      </c>
      <c r="Y39" s="136">
        <f>AB40</f>
        <v>2.2000000000000002</v>
      </c>
      <c r="Z39" s="78"/>
      <c r="AA39" s="103" t="s">
        <v>25</v>
      </c>
      <c r="AB39" s="79">
        <v>2.8</v>
      </c>
      <c r="AC39" s="104">
        <f>AB39*7</f>
        <v>19.599999999999998</v>
      </c>
      <c r="AD39" s="79">
        <f>AB39*5</f>
        <v>14</v>
      </c>
      <c r="AE39" s="79" t="s">
        <v>26</v>
      </c>
      <c r="AF39" s="105">
        <f>AC39*4+AD39*9</f>
        <v>204.39999999999998</v>
      </c>
    </row>
    <row r="40" spans="2:32" ht="27.95" customHeight="1">
      <c r="B40" s="98" t="s">
        <v>10</v>
      </c>
      <c r="C40" s="692"/>
      <c r="D40" s="28"/>
      <c r="E40" s="28"/>
      <c r="F40" s="29"/>
      <c r="G40" s="30"/>
      <c r="H40" s="106"/>
      <c r="I40" s="161"/>
      <c r="J40" s="395" t="s">
        <v>285</v>
      </c>
      <c r="K40" s="368"/>
      <c r="L40" s="397">
        <v>10</v>
      </c>
      <c r="M40" s="184"/>
      <c r="N40" s="214"/>
      <c r="O40" s="29"/>
      <c r="P40" s="29"/>
      <c r="Q40" s="28"/>
      <c r="R40" s="29"/>
      <c r="S40" s="31" t="s">
        <v>284</v>
      </c>
      <c r="T40" s="28"/>
      <c r="U40" s="28">
        <v>5</v>
      </c>
      <c r="V40" s="698"/>
      <c r="W40" s="172">
        <f>(Y38*5)+(Y40*5)</f>
        <v>26.5</v>
      </c>
      <c r="X40" s="175" t="s">
        <v>51</v>
      </c>
      <c r="Y40" s="136">
        <f>AB41</f>
        <v>2.5</v>
      </c>
      <c r="Z40" s="77"/>
      <c r="AA40" s="78" t="s">
        <v>28</v>
      </c>
      <c r="AB40" s="79">
        <v>2.2000000000000002</v>
      </c>
      <c r="AC40" s="79">
        <f>AB40*1</f>
        <v>2.2000000000000002</v>
      </c>
      <c r="AD40" s="79" t="s">
        <v>26</v>
      </c>
      <c r="AE40" s="79">
        <f>AB40*5</f>
        <v>11</v>
      </c>
      <c r="AF40" s="79">
        <f>AC40*4+AE40*4</f>
        <v>52.8</v>
      </c>
    </row>
    <row r="41" spans="2:32" ht="27.95" customHeight="1">
      <c r="B41" s="688" t="s">
        <v>29</v>
      </c>
      <c r="C41" s="692"/>
      <c r="D41" s="28"/>
      <c r="E41" s="28"/>
      <c r="F41" s="29"/>
      <c r="G41" s="30"/>
      <c r="H41" s="106"/>
      <c r="I41" s="161"/>
      <c r="J41" s="396" t="s">
        <v>118</v>
      </c>
      <c r="K41" s="395"/>
      <c r="L41" s="396">
        <v>15</v>
      </c>
      <c r="M41" s="331"/>
      <c r="N41" s="214"/>
      <c r="O41" s="29"/>
      <c r="P41" s="29"/>
      <c r="Q41" s="28"/>
      <c r="R41" s="29"/>
      <c r="S41" s="28"/>
      <c r="T41" s="28"/>
      <c r="U41" s="28"/>
      <c r="V41" s="698"/>
      <c r="W41" s="174" t="s">
        <v>11</v>
      </c>
      <c r="X41" s="175" t="s">
        <v>52</v>
      </c>
      <c r="Y41" s="136">
        <f>AB42</f>
        <v>0</v>
      </c>
      <c r="Z41" s="78"/>
      <c r="AA41" s="78" t="s">
        <v>31</v>
      </c>
      <c r="AB41" s="79">
        <v>2.5</v>
      </c>
      <c r="AC41" s="79"/>
      <c r="AD41" s="79">
        <f>AB41*5</f>
        <v>12.5</v>
      </c>
      <c r="AE41" s="79" t="s">
        <v>26</v>
      </c>
      <c r="AF41" s="79">
        <f>AD41*9</f>
        <v>112.5</v>
      </c>
    </row>
    <row r="42" spans="2:32" ht="27.95" customHeight="1">
      <c r="B42" s="688"/>
      <c r="C42" s="692"/>
      <c r="D42" s="28"/>
      <c r="E42" s="28"/>
      <c r="F42" s="29"/>
      <c r="G42" s="47"/>
      <c r="H42" s="36"/>
      <c r="I42" s="167"/>
      <c r="J42" s="396" t="s">
        <v>593</v>
      </c>
      <c r="K42" s="395" t="s">
        <v>112</v>
      </c>
      <c r="L42" s="396">
        <v>10</v>
      </c>
      <c r="M42" s="223"/>
      <c r="N42" s="163"/>
      <c r="O42" s="30"/>
      <c r="P42" s="29"/>
      <c r="Q42" s="36"/>
      <c r="R42" s="29"/>
      <c r="S42" s="28"/>
      <c r="T42" s="36"/>
      <c r="U42" s="28"/>
      <c r="V42" s="698"/>
      <c r="W42" s="172">
        <v>27</v>
      </c>
      <c r="X42" s="176" t="s">
        <v>53</v>
      </c>
      <c r="Y42" s="136">
        <v>0</v>
      </c>
      <c r="Z42" s="77"/>
      <c r="AA42" s="78" t="s">
        <v>32</v>
      </c>
      <c r="AE42" s="78">
        <f>AB42*15</f>
        <v>0</v>
      </c>
    </row>
    <row r="43" spans="2:32" ht="27.95" customHeight="1">
      <c r="B43" s="108" t="s">
        <v>33</v>
      </c>
      <c r="C43" s="109"/>
      <c r="D43" s="215"/>
      <c r="E43" s="36"/>
      <c r="F43" s="29"/>
      <c r="G43" s="29"/>
      <c r="H43" s="36"/>
      <c r="I43" s="167"/>
      <c r="J43" s="331"/>
      <c r="K43" s="36"/>
      <c r="L43" s="31"/>
      <c r="M43" s="224"/>
      <c r="N43" s="185"/>
      <c r="O43" s="30"/>
      <c r="P43" s="29"/>
      <c r="Q43" s="36"/>
      <c r="R43" s="29"/>
      <c r="S43" s="28"/>
      <c r="T43" s="36"/>
      <c r="U43" s="28"/>
      <c r="V43" s="698"/>
      <c r="W43" s="174" t="s">
        <v>12</v>
      </c>
      <c r="X43" s="177"/>
      <c r="Y43" s="136"/>
      <c r="Z43" s="78"/>
      <c r="AC43" s="78">
        <f>SUM(AC38:AC42)</f>
        <v>33.200000000000003</v>
      </c>
      <c r="AD43" s="78">
        <f>SUM(AD38:AD42)</f>
        <v>26.5</v>
      </c>
      <c r="AE43" s="78">
        <f>SUM(AE38:AE42)</f>
        <v>96.5</v>
      </c>
      <c r="AF43" s="78">
        <f>AC43*4+AD43*9+AE43*4</f>
        <v>757.3</v>
      </c>
    </row>
    <row r="44" spans="2:32" ht="27.95" customHeight="1" thickBot="1">
      <c r="B44" s="138"/>
      <c r="C44" s="112"/>
      <c r="D44" s="216"/>
      <c r="E44" s="53"/>
      <c r="F44" s="54"/>
      <c r="G44" s="54"/>
      <c r="H44" s="53"/>
      <c r="I44" s="54"/>
      <c r="J44" s="31"/>
      <c r="K44" s="36"/>
      <c r="L44" s="31"/>
      <c r="M44" s="28"/>
      <c r="N44" s="53"/>
      <c r="O44" s="54"/>
      <c r="P44" s="54"/>
      <c r="Q44" s="53"/>
      <c r="R44" s="54"/>
      <c r="S44" s="54"/>
      <c r="T44" s="53"/>
      <c r="U44" s="54"/>
      <c r="V44" s="699"/>
      <c r="W44" s="172">
        <f>(W38*4)+(W40*9)+(W42*4)</f>
        <v>732.5</v>
      </c>
      <c r="X44" s="181"/>
      <c r="Y44" s="142"/>
      <c r="Z44" s="77"/>
      <c r="AC44" s="113">
        <f>AC43*4/AF43</f>
        <v>0.17535983097847618</v>
      </c>
      <c r="AD44" s="113">
        <f>AD43*9/AF43</f>
        <v>0.31493463620757955</v>
      </c>
      <c r="AE44" s="113">
        <f>AE43*4/AF43</f>
        <v>0.50970553281394426</v>
      </c>
    </row>
    <row r="45" spans="2:32" s="146" customFormat="1" ht="21.75" customHeight="1">
      <c r="B45" s="143"/>
      <c r="C45" s="78"/>
      <c r="D45" s="213"/>
      <c r="E45" s="144"/>
      <c r="F45" s="101"/>
      <c r="G45" s="101"/>
      <c r="H45" s="144"/>
      <c r="I45" s="101"/>
      <c r="J45" s="687"/>
      <c r="K45" s="687"/>
      <c r="L45" s="687"/>
      <c r="M45" s="687"/>
      <c r="N45" s="687"/>
      <c r="O45" s="687"/>
      <c r="P45" s="687"/>
      <c r="Q45" s="687"/>
      <c r="R45" s="687"/>
      <c r="S45" s="687"/>
      <c r="T45" s="687"/>
      <c r="U45" s="687"/>
      <c r="V45" s="687"/>
      <c r="W45" s="687"/>
      <c r="X45" s="687"/>
      <c r="Y45" s="687"/>
      <c r="Z45" s="145"/>
      <c r="AA45" s="127"/>
      <c r="AB45" s="121"/>
      <c r="AC45" s="127"/>
      <c r="AD45" s="127"/>
      <c r="AE45" s="127"/>
      <c r="AF45" s="127"/>
    </row>
    <row r="46" spans="2:32">
      <c r="B46" s="121"/>
      <c r="C46" s="146"/>
      <c r="D46" s="690"/>
      <c r="E46" s="690"/>
      <c r="F46" s="691"/>
      <c r="G46" s="691"/>
      <c r="H46" s="147"/>
      <c r="I46" s="78"/>
      <c r="J46" s="78"/>
      <c r="K46" s="147"/>
      <c r="L46" s="78"/>
      <c r="N46" s="147"/>
      <c r="O46" s="78"/>
      <c r="Q46" s="147"/>
      <c r="R46" s="78"/>
      <c r="T46" s="147"/>
      <c r="U46" s="78"/>
      <c r="V46" s="148"/>
      <c r="Y46" s="151"/>
    </row>
    <row r="47" spans="2:32">
      <c r="Y47" s="151"/>
    </row>
    <row r="48" spans="2:32">
      <c r="Y48" s="151"/>
    </row>
    <row r="49" spans="25:25">
      <c r="Y49" s="151"/>
    </row>
    <row r="50" spans="25:25">
      <c r="Y50" s="151"/>
    </row>
    <row r="51" spans="25:25">
      <c r="Y51" s="151"/>
    </row>
    <row r="52" spans="25:25">
      <c r="Y52" s="151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D46:G46"/>
    <mergeCell ref="C29:C34"/>
    <mergeCell ref="C21:C26"/>
    <mergeCell ref="B33:B34"/>
    <mergeCell ref="C37:C42"/>
    <mergeCell ref="V37:V44"/>
    <mergeCell ref="J45:Y45"/>
    <mergeCell ref="B41:B42"/>
    <mergeCell ref="B25:B26"/>
    <mergeCell ref="V29:V36"/>
    <mergeCell ref="V21:V28"/>
  </mergeCells>
  <phoneticPr fontId="19" type="noConversion"/>
  <pageMargins left="1.23" right="0.17" top="0.18" bottom="0.17" header="0.5" footer="0.23"/>
  <pageSetup paperSize="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52"/>
  <sheetViews>
    <sheetView view="pageBreakPreview" topLeftCell="A16" zoomScale="55" zoomScaleNormal="55" zoomScaleSheetLayoutView="55" workbookViewId="0">
      <selection activeCell="G28" sqref="G28"/>
    </sheetView>
  </sheetViews>
  <sheetFormatPr defaultColWidth="9" defaultRowHeight="20.25"/>
  <cols>
    <col min="1" max="1" width="1.875" style="32" customWidth="1"/>
    <col min="2" max="2" width="4.875" style="55" customWidth="1"/>
    <col min="3" max="3" width="0" style="32" hidden="1" customWidth="1"/>
    <col min="4" max="4" width="18.625" style="32" customWidth="1"/>
    <col min="5" max="5" width="5.625" style="56" customWidth="1"/>
    <col min="6" max="6" width="9.625" style="32" customWidth="1"/>
    <col min="7" max="7" width="18.625" style="32" customWidth="1"/>
    <col min="8" max="8" width="5.625" style="56" customWidth="1"/>
    <col min="9" max="9" width="9.625" style="32" customWidth="1"/>
    <col min="10" max="10" width="18.625" style="32" customWidth="1"/>
    <col min="11" max="11" width="5.625" style="56" customWidth="1"/>
    <col min="12" max="12" width="9.625" style="32" customWidth="1"/>
    <col min="13" max="13" width="18.625" style="32" customWidth="1"/>
    <col min="14" max="14" width="7" style="56" customWidth="1"/>
    <col min="15" max="15" width="9.625" style="32" customWidth="1"/>
    <col min="16" max="16" width="18.625" style="32" customWidth="1"/>
    <col min="17" max="17" width="5.625" style="56" customWidth="1"/>
    <col min="18" max="18" width="9.625" style="32" customWidth="1"/>
    <col min="19" max="19" width="18.625" style="32" customWidth="1"/>
    <col min="20" max="20" width="5.625" style="56" customWidth="1"/>
    <col min="21" max="21" width="9.625" style="32" customWidth="1"/>
    <col min="22" max="22" width="5.25" style="62" customWidth="1"/>
    <col min="23" max="23" width="11.75" style="60" customWidth="1"/>
    <col min="24" max="24" width="11.25" style="150" customWidth="1"/>
    <col min="25" max="25" width="6.625" style="63" customWidth="1"/>
    <col min="26" max="26" width="6.625" style="32" customWidth="1"/>
    <col min="27" max="27" width="6" style="2" customWidth="1"/>
    <col min="28" max="28" width="5.5" style="3" customWidth="1"/>
    <col min="29" max="29" width="7.75" style="2" customWidth="1"/>
    <col min="30" max="30" width="8" style="2" customWidth="1"/>
    <col min="31" max="31" width="7.875" style="2" customWidth="1"/>
    <col min="32" max="32" width="7.5" style="2" customWidth="1"/>
    <col min="33" max="34" width="9" style="32" customWidth="1"/>
    <col min="35" max="16384" width="9" style="32"/>
  </cols>
  <sheetData>
    <row r="1" spans="2:32" s="2" customFormat="1" ht="38.25">
      <c r="B1" s="693" t="s">
        <v>607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1"/>
      <c r="AB1" s="3"/>
    </row>
    <row r="2" spans="2:32" s="2" customFormat="1" ht="16.5" customHeight="1">
      <c r="B2" s="702"/>
      <c r="C2" s="703"/>
      <c r="D2" s="703"/>
      <c r="E2" s="703"/>
      <c r="F2" s="703"/>
      <c r="G2" s="703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0"/>
      <c r="Y2" s="6"/>
      <c r="Z2" s="1"/>
      <c r="AB2" s="3"/>
    </row>
    <row r="3" spans="2:32" s="2" customFormat="1" ht="31.5" customHeight="1" thickBot="1">
      <c r="B3" s="156" t="s">
        <v>40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T3" s="8"/>
      <c r="U3" s="8"/>
      <c r="V3" s="9"/>
      <c r="W3" s="10"/>
      <c r="X3" s="75"/>
      <c r="Y3" s="11"/>
      <c r="Z3" s="12"/>
      <c r="AB3" s="3"/>
    </row>
    <row r="4" spans="2:32" s="22" customFormat="1" ht="157.5">
      <c r="B4" s="13" t="s">
        <v>0</v>
      </c>
      <c r="C4" s="14" t="s">
        <v>1</v>
      </c>
      <c r="D4" s="15" t="s">
        <v>2</v>
      </c>
      <c r="E4" s="83" t="s">
        <v>38</v>
      </c>
      <c r="F4" s="15"/>
      <c r="G4" s="15" t="s">
        <v>3</v>
      </c>
      <c r="H4" s="83" t="s">
        <v>38</v>
      </c>
      <c r="I4" s="15"/>
      <c r="J4" s="15" t="s">
        <v>4</v>
      </c>
      <c r="K4" s="83" t="s">
        <v>38</v>
      </c>
      <c r="L4" s="16"/>
      <c r="M4" s="15" t="s">
        <v>4</v>
      </c>
      <c r="N4" s="83" t="s">
        <v>38</v>
      </c>
      <c r="O4" s="15"/>
      <c r="P4" s="15" t="s">
        <v>4</v>
      </c>
      <c r="Q4" s="83" t="s">
        <v>38</v>
      </c>
      <c r="R4" s="15"/>
      <c r="S4" s="17" t="s">
        <v>5</v>
      </c>
      <c r="T4" s="83" t="s">
        <v>38</v>
      </c>
      <c r="U4" s="15"/>
      <c r="V4" s="158" t="s">
        <v>46</v>
      </c>
      <c r="W4" s="18" t="s">
        <v>6</v>
      </c>
      <c r="X4" s="87" t="s">
        <v>13</v>
      </c>
      <c r="Y4" s="19" t="s">
        <v>14</v>
      </c>
      <c r="Z4" s="20"/>
      <c r="AA4" s="21"/>
      <c r="AB4" s="3"/>
      <c r="AC4" s="2"/>
      <c r="AD4" s="2"/>
      <c r="AE4" s="2"/>
      <c r="AF4" s="2"/>
    </row>
    <row r="5" spans="2:32" s="26" customFormat="1" ht="65.099999999999994" customHeight="1">
      <c r="B5" s="94">
        <v>5</v>
      </c>
      <c r="C5" s="700"/>
      <c r="D5" s="24" t="str">
        <f>'109年5月菜單'!A35</f>
        <v>白米飯</v>
      </c>
      <c r="E5" s="24" t="s">
        <v>88</v>
      </c>
      <c r="F5" s="25" t="s">
        <v>15</v>
      </c>
      <c r="G5" s="24" t="str">
        <f>'109年5月菜單'!A36</f>
        <v>芝麻嫩雞排</v>
      </c>
      <c r="H5" s="24" t="s">
        <v>108</v>
      </c>
      <c r="I5" s="25" t="s">
        <v>15</v>
      </c>
      <c r="J5" s="24" t="str">
        <f>'109年5月菜單'!A37</f>
        <v>泰式打拋豬</v>
      </c>
      <c r="K5" s="24" t="s">
        <v>16</v>
      </c>
      <c r="L5" s="25" t="s">
        <v>15</v>
      </c>
      <c r="M5" s="24" t="str">
        <f>'109年5月菜單'!A38</f>
        <v>高麗菜貢丸(加)</v>
      </c>
      <c r="N5" s="24" t="s">
        <v>16</v>
      </c>
      <c r="O5" s="25" t="s">
        <v>15</v>
      </c>
      <c r="P5" s="24" t="str">
        <f>'109年5月菜單'!A39</f>
        <v>深色蔬菜</v>
      </c>
      <c r="Q5" s="24" t="s">
        <v>43</v>
      </c>
      <c r="R5" s="25" t="s">
        <v>15</v>
      </c>
      <c r="S5" s="24" t="str">
        <f>'109年5月菜單'!A40</f>
        <v>鮮筍湯</v>
      </c>
      <c r="T5" s="24" t="s">
        <v>16</v>
      </c>
      <c r="U5" s="25" t="s">
        <v>15</v>
      </c>
      <c r="V5" s="697"/>
      <c r="W5" s="170" t="s">
        <v>7</v>
      </c>
      <c r="X5" s="96" t="s">
        <v>17</v>
      </c>
      <c r="Y5" s="179">
        <f>AB6</f>
        <v>5.7</v>
      </c>
      <c r="Z5" s="2"/>
      <c r="AA5" s="2"/>
      <c r="AB5" s="3"/>
      <c r="AC5" s="2" t="s">
        <v>18</v>
      </c>
      <c r="AD5" s="2" t="s">
        <v>19</v>
      </c>
      <c r="AE5" s="2" t="s">
        <v>20</v>
      </c>
      <c r="AF5" s="2" t="s">
        <v>21</v>
      </c>
    </row>
    <row r="6" spans="2:32" ht="27.95" customHeight="1">
      <c r="B6" s="27" t="s">
        <v>8</v>
      </c>
      <c r="C6" s="700"/>
      <c r="D6" s="31" t="s">
        <v>85</v>
      </c>
      <c r="E6" s="28"/>
      <c r="F6" s="29">
        <v>100</v>
      </c>
      <c r="G6" s="30" t="s">
        <v>480</v>
      </c>
      <c r="H6" s="29"/>
      <c r="I6" s="29">
        <v>60</v>
      </c>
      <c r="J6" s="29" t="s">
        <v>462</v>
      </c>
      <c r="K6" s="29"/>
      <c r="L6" s="29">
        <v>40</v>
      </c>
      <c r="M6" s="31" t="s">
        <v>524</v>
      </c>
      <c r="N6" s="29"/>
      <c r="O6" s="30">
        <v>30</v>
      </c>
      <c r="P6" s="30" t="str">
        <f>P5</f>
        <v>深色蔬菜</v>
      </c>
      <c r="Q6" s="31"/>
      <c r="R6" s="30">
        <v>100</v>
      </c>
      <c r="S6" s="28" t="s">
        <v>513</v>
      </c>
      <c r="T6" s="208"/>
      <c r="U6" s="208">
        <v>20</v>
      </c>
      <c r="V6" s="698"/>
      <c r="W6" s="172">
        <f>AE11</f>
        <v>95.5</v>
      </c>
      <c r="X6" s="99" t="s">
        <v>22</v>
      </c>
      <c r="Y6" s="180">
        <f>AB7</f>
        <v>2.9</v>
      </c>
      <c r="Z6" s="12"/>
      <c r="AA6" s="21" t="s">
        <v>23</v>
      </c>
      <c r="AB6" s="3">
        <v>5.7</v>
      </c>
      <c r="AC6" s="3">
        <f>AB6*2</f>
        <v>11.4</v>
      </c>
      <c r="AD6" s="3"/>
      <c r="AE6" s="3">
        <f>AB6*15</f>
        <v>85.5</v>
      </c>
      <c r="AF6" s="3">
        <f>AC6*4+AE6*4</f>
        <v>387.6</v>
      </c>
    </row>
    <row r="7" spans="2:32" ht="27.95" customHeight="1">
      <c r="B7" s="27">
        <v>24</v>
      </c>
      <c r="C7" s="700"/>
      <c r="D7" s="28"/>
      <c r="E7" s="28"/>
      <c r="F7" s="28"/>
      <c r="G7" s="30"/>
      <c r="H7" s="208"/>
      <c r="I7" s="208"/>
      <c r="J7" s="29" t="s">
        <v>115</v>
      </c>
      <c r="K7" s="30"/>
      <c r="L7" s="29">
        <v>10</v>
      </c>
      <c r="M7" s="31" t="s">
        <v>150</v>
      </c>
      <c r="N7" s="29" t="s">
        <v>525</v>
      </c>
      <c r="O7" s="30">
        <v>10</v>
      </c>
      <c r="P7" s="29"/>
      <c r="Q7" s="29"/>
      <c r="R7" s="29"/>
      <c r="S7" s="28"/>
      <c r="T7" s="208"/>
      <c r="U7" s="208"/>
      <c r="V7" s="698"/>
      <c r="W7" s="174" t="s">
        <v>9</v>
      </c>
      <c r="X7" s="102" t="s">
        <v>24</v>
      </c>
      <c r="Y7" s="180">
        <f>AB8</f>
        <v>2</v>
      </c>
      <c r="Z7" s="2"/>
      <c r="AA7" s="33" t="s">
        <v>25</v>
      </c>
      <c r="AB7" s="3">
        <v>2.9</v>
      </c>
      <c r="AC7" s="34">
        <f>AB7*7</f>
        <v>20.3</v>
      </c>
      <c r="AD7" s="3">
        <f>AB7*5</f>
        <v>14.5</v>
      </c>
      <c r="AE7" s="3" t="s">
        <v>26</v>
      </c>
      <c r="AF7" s="35">
        <f>AC7*4+AD7*9</f>
        <v>211.7</v>
      </c>
    </row>
    <row r="8" spans="2:32" ht="27.95" customHeight="1">
      <c r="B8" s="27" t="s">
        <v>10</v>
      </c>
      <c r="C8" s="700"/>
      <c r="D8" s="28"/>
      <c r="E8" s="28"/>
      <c r="F8" s="28"/>
      <c r="G8" s="29"/>
      <c r="H8" s="211"/>
      <c r="I8" s="208"/>
      <c r="J8" s="31" t="s">
        <v>89</v>
      </c>
      <c r="K8" s="29"/>
      <c r="L8" s="29">
        <v>5</v>
      </c>
      <c r="M8" s="217"/>
      <c r="N8" s="30"/>
      <c r="O8" s="191"/>
      <c r="P8" s="29"/>
      <c r="Q8" s="36"/>
      <c r="R8" s="29"/>
      <c r="S8" s="28"/>
      <c r="T8" s="212"/>
      <c r="U8" s="208"/>
      <c r="V8" s="698"/>
      <c r="W8" s="172">
        <f>AD11</f>
        <v>25.5</v>
      </c>
      <c r="X8" s="102" t="s">
        <v>27</v>
      </c>
      <c r="Y8" s="180">
        <f>AB9</f>
        <v>2.2000000000000002</v>
      </c>
      <c r="Z8" s="12"/>
      <c r="AA8" s="2" t="s">
        <v>28</v>
      </c>
      <c r="AB8" s="3">
        <v>2</v>
      </c>
      <c r="AC8" s="3">
        <f>AB8*1</f>
        <v>2</v>
      </c>
      <c r="AD8" s="3" t="s">
        <v>26</v>
      </c>
      <c r="AE8" s="3">
        <f>AB8*5</f>
        <v>10</v>
      </c>
      <c r="AF8" s="3">
        <f>AC8*4+AE8*4</f>
        <v>48</v>
      </c>
    </row>
    <row r="9" spans="2:32" ht="27.95" customHeight="1">
      <c r="B9" s="701" t="s">
        <v>34</v>
      </c>
      <c r="C9" s="700"/>
      <c r="D9" s="28"/>
      <c r="E9" s="28"/>
      <c r="F9" s="28"/>
      <c r="G9" s="200"/>
      <c r="H9" s="36"/>
      <c r="I9" s="29"/>
      <c r="J9" s="29" t="s">
        <v>521</v>
      </c>
      <c r="K9" s="29"/>
      <c r="L9" s="29">
        <v>10</v>
      </c>
      <c r="M9" s="31"/>
      <c r="N9" s="28"/>
      <c r="O9" s="30"/>
      <c r="P9" s="29"/>
      <c r="Q9" s="36"/>
      <c r="R9" s="29"/>
      <c r="S9" s="211"/>
      <c r="T9" s="212"/>
      <c r="U9" s="208"/>
      <c r="V9" s="698"/>
      <c r="W9" s="174" t="s">
        <v>11</v>
      </c>
      <c r="X9" s="102" t="s">
        <v>30</v>
      </c>
      <c r="Y9" s="180">
        <f>AB10</f>
        <v>0</v>
      </c>
      <c r="Z9" s="2"/>
      <c r="AA9" s="2" t="s">
        <v>31</v>
      </c>
      <c r="AB9" s="79">
        <v>2.2000000000000002</v>
      </c>
      <c r="AC9" s="3"/>
      <c r="AD9" s="3">
        <f>AB9*5</f>
        <v>11</v>
      </c>
      <c r="AE9" s="3" t="s">
        <v>26</v>
      </c>
      <c r="AF9" s="3">
        <f>AD9*9</f>
        <v>99</v>
      </c>
    </row>
    <row r="10" spans="2:32" ht="27.95" customHeight="1">
      <c r="B10" s="701"/>
      <c r="C10" s="700"/>
      <c r="D10" s="28"/>
      <c r="E10" s="28"/>
      <c r="F10" s="28"/>
      <c r="G10" s="29"/>
      <c r="H10" s="36"/>
      <c r="I10" s="29"/>
      <c r="J10" s="29"/>
      <c r="K10" s="36"/>
      <c r="L10" s="29"/>
      <c r="M10" s="161"/>
      <c r="N10" s="30"/>
      <c r="O10" s="163"/>
      <c r="P10" s="29"/>
      <c r="Q10" s="36"/>
      <c r="R10" s="29"/>
      <c r="S10" s="211"/>
      <c r="T10" s="212"/>
      <c r="U10" s="208"/>
      <c r="V10" s="698"/>
      <c r="W10" s="172">
        <f>AC11</f>
        <v>33.700000000000003</v>
      </c>
      <c r="X10" s="155" t="s">
        <v>39</v>
      </c>
      <c r="Y10" s="180">
        <v>0</v>
      </c>
      <c r="Z10" s="12"/>
      <c r="AA10" s="2" t="s">
        <v>32</v>
      </c>
      <c r="AE10" s="2">
        <f>AB10*15</f>
        <v>0</v>
      </c>
    </row>
    <row r="11" spans="2:32" ht="27.95" customHeight="1">
      <c r="B11" s="37" t="s">
        <v>33</v>
      </c>
      <c r="C11" s="38"/>
      <c r="D11" s="28"/>
      <c r="E11" s="36"/>
      <c r="F11" s="28"/>
      <c r="G11" s="29"/>
      <c r="H11" s="36"/>
      <c r="I11" s="29"/>
      <c r="J11" s="29"/>
      <c r="K11" s="36"/>
      <c r="L11" s="29"/>
      <c r="M11" s="161"/>
      <c r="N11" s="30"/>
      <c r="O11" s="163"/>
      <c r="P11" s="29"/>
      <c r="Q11" s="36"/>
      <c r="R11" s="29"/>
      <c r="S11" s="29"/>
      <c r="T11" s="36"/>
      <c r="U11" s="29"/>
      <c r="V11" s="698"/>
      <c r="W11" s="174" t="s">
        <v>12</v>
      </c>
      <c r="X11" s="110"/>
      <c r="Y11" s="180"/>
      <c r="Z11" s="2"/>
      <c r="AC11" s="2">
        <f>SUM(AC6:AC10)</f>
        <v>33.700000000000003</v>
      </c>
      <c r="AD11" s="2">
        <f>SUM(AD6:AD10)</f>
        <v>25.5</v>
      </c>
      <c r="AE11" s="2">
        <f>SUM(AE6:AE10)</f>
        <v>95.5</v>
      </c>
      <c r="AF11" s="2">
        <f>AC11*4+AD11*9+AE11*4</f>
        <v>746.3</v>
      </c>
    </row>
    <row r="12" spans="2:32" ht="27.95" customHeight="1" thickBot="1">
      <c r="B12" s="39"/>
      <c r="C12" s="40"/>
      <c r="D12" s="36"/>
      <c r="E12" s="36"/>
      <c r="F12" s="29"/>
      <c r="G12" s="29"/>
      <c r="H12" s="36"/>
      <c r="I12" s="29"/>
      <c r="J12" s="29"/>
      <c r="K12" s="36"/>
      <c r="L12" s="29"/>
      <c r="M12" s="200"/>
      <c r="N12" s="36"/>
      <c r="O12" s="30"/>
      <c r="P12" s="29"/>
      <c r="Q12" s="36"/>
      <c r="R12" s="29"/>
      <c r="S12" s="296"/>
      <c r="T12" s="298"/>
      <c r="U12" s="296"/>
      <c r="V12" s="699"/>
      <c r="W12" s="172">
        <f>(W6*4)+(W8*9)+(W10*4)</f>
        <v>746.3</v>
      </c>
      <c r="X12" s="117"/>
      <c r="Y12" s="182"/>
      <c r="Z12" s="12"/>
      <c r="AC12" s="41">
        <f>AC11*4/AF11</f>
        <v>0.18062441377462149</v>
      </c>
      <c r="AD12" s="41">
        <f>AD11*9/AF11</f>
        <v>0.30751708428246016</v>
      </c>
      <c r="AE12" s="41">
        <f>AE11*4/AF11</f>
        <v>0.51185850194291838</v>
      </c>
    </row>
    <row r="13" spans="2:32" s="26" customFormat="1" ht="42">
      <c r="B13" s="94">
        <v>5</v>
      </c>
      <c r="C13" s="700"/>
      <c r="D13" s="24" t="str">
        <f>'109年5月菜單'!E35</f>
        <v>白米飯</v>
      </c>
      <c r="E13" s="24" t="s">
        <v>88</v>
      </c>
      <c r="F13" s="25" t="s">
        <v>15</v>
      </c>
      <c r="G13" s="24" t="str">
        <f>'109年5月菜單'!E36</f>
        <v>火車排骨</v>
      </c>
      <c r="H13" s="24" t="s">
        <v>111</v>
      </c>
      <c r="I13" s="25" t="s">
        <v>15</v>
      </c>
      <c r="J13" s="24" t="str">
        <f>'109年5月菜單'!E37</f>
        <v>南洋咖哩雞</v>
      </c>
      <c r="K13" s="24" t="s">
        <v>108</v>
      </c>
      <c r="L13" s="25" t="s">
        <v>15</v>
      </c>
      <c r="M13" s="24" t="str">
        <f>'109年5月菜單'!E38</f>
        <v>小黃瓜豆腐(豆)</v>
      </c>
      <c r="N13" s="24" t="s">
        <v>113</v>
      </c>
      <c r="O13" s="25" t="s">
        <v>15</v>
      </c>
      <c r="P13" s="24" t="str">
        <f>'109年5月菜單'!E39</f>
        <v>淺色蔬菜</v>
      </c>
      <c r="Q13" s="24" t="s">
        <v>43</v>
      </c>
      <c r="R13" s="25" t="s">
        <v>15</v>
      </c>
      <c r="S13" s="24" t="str">
        <f>'109年5月菜單'!E40</f>
        <v>紅豆紫米湯</v>
      </c>
      <c r="T13" s="24" t="s">
        <v>16</v>
      </c>
      <c r="U13" s="25" t="s">
        <v>15</v>
      </c>
      <c r="V13" s="697"/>
      <c r="W13" s="170" t="s">
        <v>7</v>
      </c>
      <c r="X13" s="96" t="s">
        <v>67</v>
      </c>
      <c r="Y13" s="179">
        <f>AB14</f>
        <v>5.7</v>
      </c>
      <c r="Z13" s="2"/>
      <c r="AA13" s="2"/>
      <c r="AB13" s="3"/>
      <c r="AC13" s="2" t="s">
        <v>18</v>
      </c>
      <c r="AD13" s="2" t="s">
        <v>19</v>
      </c>
      <c r="AE13" s="2" t="s">
        <v>20</v>
      </c>
      <c r="AF13" s="2" t="s">
        <v>21</v>
      </c>
    </row>
    <row r="14" spans="2:32" ht="27.95" customHeight="1">
      <c r="B14" s="27" t="s">
        <v>8</v>
      </c>
      <c r="C14" s="700"/>
      <c r="D14" s="392" t="s">
        <v>85</v>
      </c>
      <c r="E14" s="379"/>
      <c r="F14" s="395">
        <v>100</v>
      </c>
      <c r="G14" s="396" t="s">
        <v>489</v>
      </c>
      <c r="H14" s="28"/>
      <c r="I14" s="31">
        <v>60</v>
      </c>
      <c r="J14" s="301" t="s">
        <v>116</v>
      </c>
      <c r="K14" s="28"/>
      <c r="L14" s="31">
        <v>20</v>
      </c>
      <c r="M14" s="31" t="s">
        <v>286</v>
      </c>
      <c r="N14" s="29" t="s">
        <v>121</v>
      </c>
      <c r="O14" s="30">
        <v>40</v>
      </c>
      <c r="P14" s="30" t="str">
        <f>P13</f>
        <v>淺色蔬菜</v>
      </c>
      <c r="Q14" s="31"/>
      <c r="R14" s="30">
        <v>100</v>
      </c>
      <c r="S14" s="28" t="s">
        <v>134</v>
      </c>
      <c r="T14" s="159"/>
      <c r="U14" s="28">
        <v>10</v>
      </c>
      <c r="V14" s="698"/>
      <c r="W14" s="172">
        <f>AE19</f>
        <v>98</v>
      </c>
      <c r="X14" s="99" t="s">
        <v>68</v>
      </c>
      <c r="Y14" s="180">
        <f>AB15</f>
        <v>2</v>
      </c>
      <c r="Z14" s="12"/>
      <c r="AA14" s="21" t="s">
        <v>23</v>
      </c>
      <c r="AB14" s="3">
        <v>5.7</v>
      </c>
      <c r="AC14" s="3">
        <f>AB14*2</f>
        <v>11.4</v>
      </c>
      <c r="AD14" s="3"/>
      <c r="AE14" s="3">
        <f>AB14*15</f>
        <v>85.5</v>
      </c>
      <c r="AF14" s="3">
        <f>AC14*4+AE14*4</f>
        <v>387.6</v>
      </c>
    </row>
    <row r="15" spans="2:32" ht="27.95" customHeight="1">
      <c r="B15" s="27">
        <v>25</v>
      </c>
      <c r="C15" s="700"/>
      <c r="D15" s="30"/>
      <c r="E15" s="30"/>
      <c r="F15" s="30"/>
      <c r="G15" s="31"/>
      <c r="H15" s="28"/>
      <c r="I15" s="31"/>
      <c r="J15" s="301" t="s">
        <v>468</v>
      </c>
      <c r="K15" s="36"/>
      <c r="L15" s="31">
        <v>20</v>
      </c>
      <c r="M15" s="31" t="s">
        <v>498</v>
      </c>
      <c r="N15" s="29"/>
      <c r="O15" s="30">
        <v>10</v>
      </c>
      <c r="P15" s="28"/>
      <c r="Q15" s="28"/>
      <c r="R15" s="28"/>
      <c r="S15" s="28" t="s">
        <v>135</v>
      </c>
      <c r="T15" s="28"/>
      <c r="U15" s="28">
        <v>10</v>
      </c>
      <c r="V15" s="698"/>
      <c r="W15" s="174" t="s">
        <v>9</v>
      </c>
      <c r="X15" s="102" t="s">
        <v>69</v>
      </c>
      <c r="Y15" s="180">
        <f>AB16</f>
        <v>2.5</v>
      </c>
      <c r="Z15" s="2"/>
      <c r="AA15" s="33" t="s">
        <v>25</v>
      </c>
      <c r="AB15" s="3">
        <v>2</v>
      </c>
      <c r="AC15" s="34">
        <f>AB15*7</f>
        <v>14</v>
      </c>
      <c r="AD15" s="3">
        <f>AB15*5</f>
        <v>10</v>
      </c>
      <c r="AE15" s="3" t="s">
        <v>26</v>
      </c>
      <c r="AF15" s="35">
        <f>AC15*4+AD15*9</f>
        <v>146</v>
      </c>
    </row>
    <row r="16" spans="2:32" ht="27.95" customHeight="1">
      <c r="B16" s="27" t="s">
        <v>10</v>
      </c>
      <c r="C16" s="700"/>
      <c r="D16" s="36"/>
      <c r="E16" s="36"/>
      <c r="F16" s="29"/>
      <c r="G16" s="31"/>
      <c r="H16" s="28"/>
      <c r="I16" s="31"/>
      <c r="J16" s="301" t="s">
        <v>89</v>
      </c>
      <c r="K16" s="28"/>
      <c r="L16" s="29">
        <v>20</v>
      </c>
      <c r="M16" s="31"/>
      <c r="N16" s="30"/>
      <c r="O16" s="31"/>
      <c r="P16" s="28"/>
      <c r="Q16" s="36"/>
      <c r="R16" s="28"/>
      <c r="S16" s="28"/>
      <c r="T16" s="36"/>
      <c r="U16" s="29"/>
      <c r="V16" s="698"/>
      <c r="W16" s="172">
        <v>23</v>
      </c>
      <c r="X16" s="102" t="s">
        <v>70</v>
      </c>
      <c r="Y16" s="180">
        <f>AB17</f>
        <v>2.2000000000000002</v>
      </c>
      <c r="Z16" s="12"/>
      <c r="AA16" s="2" t="s">
        <v>28</v>
      </c>
      <c r="AB16" s="3">
        <v>2.5</v>
      </c>
      <c r="AC16" s="3">
        <f>AB16*1</f>
        <v>2.5</v>
      </c>
      <c r="AD16" s="3" t="s">
        <v>26</v>
      </c>
      <c r="AE16" s="3">
        <f>AB16*5</f>
        <v>12.5</v>
      </c>
      <c r="AF16" s="3">
        <f>AC16*4+AE16*4</f>
        <v>60</v>
      </c>
    </row>
    <row r="17" spans="2:32" ht="27.95" customHeight="1">
      <c r="B17" s="701" t="s">
        <v>35</v>
      </c>
      <c r="C17" s="700"/>
      <c r="D17" s="36"/>
      <c r="E17" s="36"/>
      <c r="F17" s="29"/>
      <c r="G17" s="31"/>
      <c r="H17" s="28"/>
      <c r="I17" s="31"/>
      <c r="J17" s="301"/>
      <c r="K17" s="106"/>
      <c r="L17" s="30"/>
      <c r="M17" s="31"/>
      <c r="N17" s="30"/>
      <c r="O17" s="31"/>
      <c r="P17" s="28"/>
      <c r="Q17" s="36"/>
      <c r="R17" s="28"/>
      <c r="S17" s="202"/>
      <c r="T17" s="28"/>
      <c r="U17" s="29"/>
      <c r="V17" s="698"/>
      <c r="W17" s="174" t="s">
        <v>11</v>
      </c>
      <c r="X17" s="102" t="s">
        <v>71</v>
      </c>
      <c r="Y17" s="180">
        <f>AB18</f>
        <v>0</v>
      </c>
      <c r="Z17" s="2"/>
      <c r="AA17" s="2" t="s">
        <v>31</v>
      </c>
      <c r="AB17" s="79">
        <v>2.2000000000000002</v>
      </c>
      <c r="AC17" s="3"/>
      <c r="AD17" s="3">
        <f>AB17*5</f>
        <v>11</v>
      </c>
      <c r="AE17" s="3" t="s">
        <v>26</v>
      </c>
      <c r="AF17" s="3">
        <f>AD17*9</f>
        <v>99</v>
      </c>
    </row>
    <row r="18" spans="2:32" ht="27.95" customHeight="1">
      <c r="B18" s="701"/>
      <c r="C18" s="700"/>
      <c r="D18" s="36"/>
      <c r="E18" s="36"/>
      <c r="F18" s="29"/>
      <c r="G18" s="29"/>
      <c r="H18" s="36"/>
      <c r="I18" s="29"/>
      <c r="J18" s="30"/>
      <c r="K18" s="106"/>
      <c r="L18" s="30"/>
      <c r="M18" s="329"/>
      <c r="N18" s="30"/>
      <c r="O18" s="30"/>
      <c r="P18" s="29"/>
      <c r="Q18" s="36"/>
      <c r="R18" s="29"/>
      <c r="S18" s="28"/>
      <c r="T18" s="36"/>
      <c r="U18" s="29"/>
      <c r="V18" s="698"/>
      <c r="W18" s="172">
        <f>AC19</f>
        <v>27.9</v>
      </c>
      <c r="X18" s="155" t="s">
        <v>72</v>
      </c>
      <c r="Y18" s="180">
        <v>0</v>
      </c>
      <c r="Z18" s="12"/>
      <c r="AA18" s="2" t="s">
        <v>32</v>
      </c>
      <c r="AE18" s="2">
        <f>AB18*15</f>
        <v>0</v>
      </c>
    </row>
    <row r="19" spans="2:32" ht="27.95" customHeight="1">
      <c r="B19" s="37" t="s">
        <v>33</v>
      </c>
      <c r="C19" s="38"/>
      <c r="D19" s="36"/>
      <c r="E19" s="36"/>
      <c r="F19" s="29"/>
      <c r="G19" s="29"/>
      <c r="H19" s="36"/>
      <c r="I19" s="29"/>
      <c r="J19" s="29"/>
      <c r="K19" s="36"/>
      <c r="L19" s="29"/>
      <c r="M19" s="207"/>
      <c r="N19" s="36"/>
      <c r="O19" s="30"/>
      <c r="P19" s="29"/>
      <c r="Q19" s="36"/>
      <c r="R19" s="29"/>
      <c r="S19" s="29"/>
      <c r="T19" s="36"/>
      <c r="U19" s="29"/>
      <c r="V19" s="698"/>
      <c r="W19" s="174" t="s">
        <v>12</v>
      </c>
      <c r="X19" s="110"/>
      <c r="Y19" s="180"/>
      <c r="Z19" s="2"/>
      <c r="AC19" s="2">
        <f>SUM(AC14:AC18)</f>
        <v>27.9</v>
      </c>
      <c r="AD19" s="2">
        <f>SUM(AD14:AD18)</f>
        <v>21</v>
      </c>
      <c r="AE19" s="2">
        <f>SUM(AE14:AE18)</f>
        <v>98</v>
      </c>
      <c r="AF19" s="2">
        <f>AC19*4+AD19*9+AE19*4</f>
        <v>692.6</v>
      </c>
    </row>
    <row r="20" spans="2:32" ht="27.95" customHeight="1" thickBot="1">
      <c r="B20" s="39"/>
      <c r="C20" s="40"/>
      <c r="D20" s="36"/>
      <c r="E20" s="36"/>
      <c r="F20" s="29"/>
      <c r="G20" s="29"/>
      <c r="H20" s="36"/>
      <c r="I20" s="29"/>
      <c r="J20" s="31"/>
      <c r="K20" s="36"/>
      <c r="L20" s="29"/>
      <c r="M20" s="30"/>
      <c r="N20" s="36"/>
      <c r="O20" s="30"/>
      <c r="P20" s="29"/>
      <c r="Q20" s="36"/>
      <c r="R20" s="29"/>
      <c r="S20" s="29"/>
      <c r="T20" s="36"/>
      <c r="U20" s="29"/>
      <c r="V20" s="699"/>
      <c r="W20" s="172">
        <f>AF19</f>
        <v>692.6</v>
      </c>
      <c r="X20" s="117"/>
      <c r="Y20" s="182"/>
      <c r="Z20" s="12"/>
      <c r="AC20" s="41">
        <f>AC19*4/AF19</f>
        <v>0.16113196650303205</v>
      </c>
      <c r="AD20" s="41">
        <f>AD19*9/AF19</f>
        <v>0.27288478198094135</v>
      </c>
      <c r="AE20" s="41">
        <f>AE19*4/AF19</f>
        <v>0.56598325151602658</v>
      </c>
    </row>
    <row r="21" spans="2:32" s="26" customFormat="1" ht="42">
      <c r="B21" s="94">
        <v>5</v>
      </c>
      <c r="C21" s="700"/>
      <c r="D21" s="24" t="str">
        <f>'109年5月菜單'!I35</f>
        <v>海苔炒飯</v>
      </c>
      <c r="E21" s="24" t="s">
        <v>123</v>
      </c>
      <c r="F21" s="25" t="s">
        <v>15</v>
      </c>
      <c r="G21" s="24" t="str">
        <f>'109年5月菜單'!I36</f>
        <v>炸大雞腿(炸)</v>
      </c>
      <c r="H21" s="24" t="s">
        <v>110</v>
      </c>
      <c r="I21" s="25" t="s">
        <v>15</v>
      </c>
      <c r="J21" s="24" t="str">
        <f>'109年5月菜單'!I37</f>
        <v>胡椒花枝丸(海加)</v>
      </c>
      <c r="K21" s="24" t="s">
        <v>108</v>
      </c>
      <c r="L21" s="25" t="s">
        <v>15</v>
      </c>
      <c r="M21" s="24" t="str">
        <f>'109年5月菜單'!I38</f>
        <v>可可麻糬包(冷)</v>
      </c>
      <c r="N21" s="24" t="s">
        <v>16</v>
      </c>
      <c r="O21" s="25" t="s">
        <v>15</v>
      </c>
      <c r="P21" s="24" t="str">
        <f>'109年5月菜單'!I39</f>
        <v>淺色蔬菜</v>
      </c>
      <c r="Q21" s="24" t="s">
        <v>43</v>
      </c>
      <c r="R21" s="25" t="s">
        <v>15</v>
      </c>
      <c r="S21" s="189" t="str">
        <f>'109年5月菜單'!I40</f>
        <v>蔬菜湯</v>
      </c>
      <c r="T21" s="24" t="s">
        <v>16</v>
      </c>
      <c r="U21" s="25" t="s">
        <v>15</v>
      </c>
      <c r="V21" s="684"/>
      <c r="W21" s="170" t="s">
        <v>78</v>
      </c>
      <c r="X21" s="96" t="s">
        <v>17</v>
      </c>
      <c r="Y21" s="135">
        <f>AB22</f>
        <v>5.7</v>
      </c>
      <c r="Z21" s="2"/>
      <c r="AA21" s="2"/>
      <c r="AB21" s="3"/>
      <c r="AC21" s="2" t="s">
        <v>18</v>
      </c>
      <c r="AD21" s="2" t="s">
        <v>19</v>
      </c>
      <c r="AE21" s="2" t="s">
        <v>20</v>
      </c>
      <c r="AF21" s="2" t="s">
        <v>21</v>
      </c>
    </row>
    <row r="22" spans="2:32" s="45" customFormat="1" ht="27.75" customHeight="1">
      <c r="B22" s="43" t="s">
        <v>8</v>
      </c>
      <c r="C22" s="700"/>
      <c r="D22" s="31" t="s">
        <v>85</v>
      </c>
      <c r="E22" s="28"/>
      <c r="F22" s="29">
        <v>100</v>
      </c>
      <c r="G22" s="28" t="s">
        <v>484</v>
      </c>
      <c r="H22" s="28"/>
      <c r="I22" s="29">
        <v>60</v>
      </c>
      <c r="J22" s="402" t="s">
        <v>563</v>
      </c>
      <c r="K22" s="401" t="s">
        <v>112</v>
      </c>
      <c r="L22" s="402">
        <v>30</v>
      </c>
      <c r="M22" s="404" t="s">
        <v>605</v>
      </c>
      <c r="N22" s="403" t="s">
        <v>602</v>
      </c>
      <c r="O22" s="404">
        <v>30</v>
      </c>
      <c r="P22" s="30" t="str">
        <f>P21</f>
        <v>淺色蔬菜</v>
      </c>
      <c r="Q22" s="30"/>
      <c r="R22" s="30">
        <v>100</v>
      </c>
      <c r="S22" s="28" t="s">
        <v>126</v>
      </c>
      <c r="T22" s="28"/>
      <c r="U22" s="28">
        <v>30</v>
      </c>
      <c r="V22" s="685"/>
      <c r="W22" s="172">
        <f>AE27</f>
        <v>96.5</v>
      </c>
      <c r="X22" s="99" t="s">
        <v>22</v>
      </c>
      <c r="Y22" s="136">
        <f>AB23</f>
        <v>2.2000000000000002</v>
      </c>
      <c r="Z22" s="44"/>
      <c r="AA22" s="21" t="s">
        <v>23</v>
      </c>
      <c r="AB22" s="3">
        <v>5.7</v>
      </c>
      <c r="AC22" s="3">
        <f>AB22*2</f>
        <v>11.4</v>
      </c>
      <c r="AD22" s="3"/>
      <c r="AE22" s="3">
        <f>AB22*15</f>
        <v>85.5</v>
      </c>
      <c r="AF22" s="3">
        <f>AC22*4+AE22*4</f>
        <v>387.6</v>
      </c>
    </row>
    <row r="23" spans="2:32" s="45" customFormat="1" ht="27.95" customHeight="1">
      <c r="B23" s="43">
        <v>26</v>
      </c>
      <c r="C23" s="700"/>
      <c r="D23" s="28" t="s">
        <v>114</v>
      </c>
      <c r="E23" s="28"/>
      <c r="F23" s="29">
        <v>25</v>
      </c>
      <c r="G23" s="28"/>
      <c r="H23" s="28"/>
      <c r="I23" s="29"/>
      <c r="J23" s="402" t="s">
        <v>564</v>
      </c>
      <c r="K23" s="401"/>
      <c r="L23" s="402" t="s">
        <v>117</v>
      </c>
      <c r="M23" s="30"/>
      <c r="N23" s="29"/>
      <c r="O23" s="30"/>
      <c r="P23" s="28"/>
      <c r="Q23" s="28"/>
      <c r="R23" s="28"/>
      <c r="S23" s="28" t="s">
        <v>118</v>
      </c>
      <c r="T23" s="28"/>
      <c r="U23" s="28">
        <v>10</v>
      </c>
      <c r="V23" s="685"/>
      <c r="W23" s="174" t="s">
        <v>9</v>
      </c>
      <c r="X23" s="102" t="s">
        <v>24</v>
      </c>
      <c r="Y23" s="136">
        <f>AB24</f>
        <v>2.2000000000000002</v>
      </c>
      <c r="Z23" s="46"/>
      <c r="AA23" s="33" t="s">
        <v>25</v>
      </c>
      <c r="AB23" s="3">
        <v>2.2000000000000002</v>
      </c>
      <c r="AC23" s="34">
        <f>AB23*7</f>
        <v>15.400000000000002</v>
      </c>
      <c r="AD23" s="3">
        <f>AB23*5</f>
        <v>11</v>
      </c>
      <c r="AE23" s="3" t="s">
        <v>26</v>
      </c>
      <c r="AF23" s="35">
        <f>AC23*4+AD23*9</f>
        <v>160.60000000000002</v>
      </c>
    </row>
    <row r="24" spans="2:32" s="45" customFormat="1" ht="27.95" customHeight="1">
      <c r="B24" s="43" t="s">
        <v>10</v>
      </c>
      <c r="C24" s="700"/>
      <c r="D24" s="28" t="s">
        <v>89</v>
      </c>
      <c r="E24" s="28"/>
      <c r="F24" s="29">
        <v>10</v>
      </c>
      <c r="G24" s="29"/>
      <c r="H24" s="28"/>
      <c r="I24" s="29"/>
      <c r="J24" s="30"/>
      <c r="K24" s="106"/>
      <c r="L24" s="30"/>
      <c r="M24" s="30"/>
      <c r="N24" s="29"/>
      <c r="O24" s="30"/>
      <c r="P24" s="28"/>
      <c r="Q24" s="36"/>
      <c r="R24" s="28"/>
      <c r="S24" s="28"/>
      <c r="T24" s="36"/>
      <c r="U24" s="28"/>
      <c r="V24" s="685"/>
      <c r="W24" s="172">
        <f>AD27</f>
        <v>23.5</v>
      </c>
      <c r="X24" s="102" t="s">
        <v>27</v>
      </c>
      <c r="Y24" s="136">
        <f>AB25</f>
        <v>2.5</v>
      </c>
      <c r="Z24" s="44"/>
      <c r="AA24" s="2" t="s">
        <v>28</v>
      </c>
      <c r="AB24" s="3">
        <v>2.2000000000000002</v>
      </c>
      <c r="AC24" s="3">
        <f>AB24*1</f>
        <v>2.2000000000000002</v>
      </c>
      <c r="AD24" s="3" t="s">
        <v>26</v>
      </c>
      <c r="AE24" s="3">
        <f>AB24*5</f>
        <v>11</v>
      </c>
      <c r="AF24" s="3">
        <f>AC24*4+AE24*4</f>
        <v>52.8</v>
      </c>
    </row>
    <row r="25" spans="2:32" s="45" customFormat="1" ht="27.95" customHeight="1">
      <c r="B25" s="704" t="s">
        <v>36</v>
      </c>
      <c r="C25" s="700"/>
      <c r="D25" s="28" t="s">
        <v>131</v>
      </c>
      <c r="E25" s="28"/>
      <c r="F25" s="29" t="s">
        <v>117</v>
      </c>
      <c r="G25" s="29"/>
      <c r="H25" s="36"/>
      <c r="I25" s="29"/>
      <c r="J25" s="332"/>
      <c r="K25" s="106"/>
      <c r="L25" s="30"/>
      <c r="M25" s="31"/>
      <c r="N25" s="28"/>
      <c r="O25" s="31"/>
      <c r="P25" s="28"/>
      <c r="Q25" s="36"/>
      <c r="R25" s="28"/>
      <c r="S25" s="28"/>
      <c r="T25" s="36"/>
      <c r="U25" s="28"/>
      <c r="V25" s="685"/>
      <c r="W25" s="174" t="s">
        <v>11</v>
      </c>
      <c r="X25" s="102" t="s">
        <v>30</v>
      </c>
      <c r="Y25" s="136">
        <f>AB26</f>
        <v>0</v>
      </c>
      <c r="Z25" s="46"/>
      <c r="AA25" s="2" t="s">
        <v>31</v>
      </c>
      <c r="AB25" s="3">
        <v>2.5</v>
      </c>
      <c r="AC25" s="3"/>
      <c r="AD25" s="3">
        <f>AB25*5</f>
        <v>12.5</v>
      </c>
      <c r="AE25" s="3" t="s">
        <v>26</v>
      </c>
      <c r="AF25" s="3">
        <f>AD25*9</f>
        <v>112.5</v>
      </c>
    </row>
    <row r="26" spans="2:32" s="45" customFormat="1" ht="27.95" customHeight="1">
      <c r="B26" s="704"/>
      <c r="C26" s="700"/>
      <c r="D26" s="28"/>
      <c r="E26" s="28"/>
      <c r="F26" s="28"/>
      <c r="G26" s="29"/>
      <c r="H26" s="36"/>
      <c r="I26" s="29"/>
      <c r="J26" s="30"/>
      <c r="K26" s="106"/>
      <c r="L26" s="30"/>
      <c r="M26" s="31"/>
      <c r="N26" s="28"/>
      <c r="O26" s="31"/>
      <c r="P26" s="29"/>
      <c r="Q26" s="36"/>
      <c r="R26" s="29"/>
      <c r="S26" s="28"/>
      <c r="T26" s="36"/>
      <c r="U26" s="29"/>
      <c r="V26" s="685"/>
      <c r="W26" s="172">
        <f>AC27</f>
        <v>29.000000000000004</v>
      </c>
      <c r="X26" s="155" t="s">
        <v>39</v>
      </c>
      <c r="Y26" s="136">
        <v>0</v>
      </c>
      <c r="Z26" s="44"/>
      <c r="AA26" s="2" t="s">
        <v>32</v>
      </c>
      <c r="AB26" s="3"/>
      <c r="AC26" s="2"/>
      <c r="AD26" s="2"/>
      <c r="AE26" s="2">
        <f>AB26*15</f>
        <v>0</v>
      </c>
      <c r="AF26" s="2"/>
    </row>
    <row r="27" spans="2:32" s="45" customFormat="1" ht="27.95" customHeight="1">
      <c r="B27" s="37" t="s">
        <v>33</v>
      </c>
      <c r="C27" s="48"/>
      <c r="D27" s="28"/>
      <c r="E27" s="36"/>
      <c r="F27" s="28"/>
      <c r="G27" s="29"/>
      <c r="H27" s="36"/>
      <c r="I27" s="29"/>
      <c r="J27" s="30"/>
      <c r="K27" s="106"/>
      <c r="L27" s="30"/>
      <c r="M27" s="202"/>
      <c r="N27" s="36"/>
      <c r="O27" s="30"/>
      <c r="P27" s="29"/>
      <c r="Q27" s="36"/>
      <c r="R27" s="29"/>
      <c r="S27" s="29"/>
      <c r="T27" s="36"/>
      <c r="U27" s="29"/>
      <c r="V27" s="685"/>
      <c r="W27" s="187" t="s">
        <v>12</v>
      </c>
      <c r="X27" s="110"/>
      <c r="Y27" s="136"/>
      <c r="Z27" s="46"/>
      <c r="AA27" s="2"/>
      <c r="AB27" s="3"/>
      <c r="AC27" s="2">
        <f>SUM(AC22:AC26)</f>
        <v>29.000000000000004</v>
      </c>
      <c r="AD27" s="2">
        <f>SUM(AD22:AD26)</f>
        <v>23.5</v>
      </c>
      <c r="AE27" s="2">
        <f>SUM(AE22:AE26)</f>
        <v>96.5</v>
      </c>
      <c r="AF27" s="2">
        <f>AC27*4+AD27*9+AE27*4</f>
        <v>713.5</v>
      </c>
    </row>
    <row r="28" spans="2:32" s="45" customFormat="1" ht="27.95" customHeight="1" thickBot="1">
      <c r="B28" s="49"/>
      <c r="C28" s="50"/>
      <c r="D28" s="36"/>
      <c r="E28" s="36"/>
      <c r="F28" s="29"/>
      <c r="G28" s="29"/>
      <c r="H28" s="36"/>
      <c r="I28" s="167"/>
      <c r="J28" s="210"/>
      <c r="K28" s="168"/>
      <c r="L28" s="29"/>
      <c r="M28" s="210"/>
      <c r="N28" s="168"/>
      <c r="O28" s="29"/>
      <c r="P28" s="29"/>
      <c r="Q28" s="36"/>
      <c r="R28" s="29"/>
      <c r="S28" s="29"/>
      <c r="T28" s="36"/>
      <c r="U28" s="29"/>
      <c r="V28" s="686"/>
      <c r="W28" s="188">
        <f>(W22*4)+(W24*9)+(W26*4)</f>
        <v>713.5</v>
      </c>
      <c r="X28" s="107"/>
      <c r="Y28" s="136"/>
      <c r="Z28" s="44"/>
      <c r="AA28" s="46"/>
      <c r="AB28" s="51"/>
      <c r="AC28" s="41">
        <f>AC27*4/AF27</f>
        <v>0.16257883672039244</v>
      </c>
      <c r="AD28" s="41">
        <f>AD27*9/AF27</f>
        <v>0.29642606867554311</v>
      </c>
      <c r="AE28" s="41">
        <f>AE27*4/AF27</f>
        <v>0.54099509460406447</v>
      </c>
      <c r="AF28" s="46"/>
    </row>
    <row r="29" spans="2:32" s="26" customFormat="1" ht="42">
      <c r="B29" s="94">
        <v>5</v>
      </c>
      <c r="C29" s="700"/>
      <c r="D29" s="24" t="str">
        <f>'109年5月菜單'!M35</f>
        <v>地瓜飯</v>
      </c>
      <c r="E29" s="24" t="s">
        <v>88</v>
      </c>
      <c r="F29" s="25" t="s">
        <v>15</v>
      </c>
      <c r="G29" s="24" t="str">
        <f>'109年5月菜單'!M36</f>
        <v>三杯滷鴨</v>
      </c>
      <c r="H29" s="24" t="s">
        <v>113</v>
      </c>
      <c r="I29" s="25" t="s">
        <v>15</v>
      </c>
      <c r="J29" s="169" t="str">
        <f>'109年5月菜單'!M37</f>
        <v>起司鮮蔬蛋</v>
      </c>
      <c r="K29" s="24" t="s">
        <v>123</v>
      </c>
      <c r="L29" s="25" t="s">
        <v>15</v>
      </c>
      <c r="M29" s="24" t="str">
        <f>'109年5月菜單'!M38</f>
        <v>BBQ翅小腿</v>
      </c>
      <c r="N29" s="24" t="s">
        <v>111</v>
      </c>
      <c r="O29" s="25" t="s">
        <v>15</v>
      </c>
      <c r="P29" s="24" t="str">
        <f>'109年5月菜單'!M39</f>
        <v>深色蔬菜</v>
      </c>
      <c r="Q29" s="24" t="s">
        <v>43</v>
      </c>
      <c r="R29" s="25" t="s">
        <v>15</v>
      </c>
      <c r="S29" s="24" t="str">
        <f>'109年5月菜單'!M40</f>
        <v>日式味噌湯(豆)</v>
      </c>
      <c r="T29" s="24" t="s">
        <v>16</v>
      </c>
      <c r="U29" s="25" t="s">
        <v>15</v>
      </c>
      <c r="V29" s="697"/>
      <c r="W29" s="170" t="s">
        <v>7</v>
      </c>
      <c r="X29" s="96" t="s">
        <v>17</v>
      </c>
      <c r="Y29" s="135">
        <f>AB30</f>
        <v>5.7</v>
      </c>
      <c r="Z29" s="2"/>
      <c r="AA29" s="2"/>
      <c r="AB29" s="3"/>
      <c r="AC29" s="2" t="s">
        <v>18</v>
      </c>
      <c r="AD29" s="2" t="s">
        <v>19</v>
      </c>
      <c r="AE29" s="2" t="s">
        <v>20</v>
      </c>
      <c r="AF29" s="2" t="s">
        <v>21</v>
      </c>
    </row>
    <row r="30" spans="2:32" ht="27.95" customHeight="1">
      <c r="B30" s="27" t="s">
        <v>8</v>
      </c>
      <c r="C30" s="700"/>
      <c r="D30" s="31" t="s">
        <v>85</v>
      </c>
      <c r="E30" s="31"/>
      <c r="F30" s="31">
        <v>85</v>
      </c>
      <c r="G30" s="31" t="s">
        <v>500</v>
      </c>
      <c r="H30" s="29"/>
      <c r="I30" s="29">
        <v>60</v>
      </c>
      <c r="J30" s="396" t="s">
        <v>114</v>
      </c>
      <c r="K30" s="398"/>
      <c r="L30" s="396">
        <v>30</v>
      </c>
      <c r="M30" s="30" t="s">
        <v>518</v>
      </c>
      <c r="N30" s="159"/>
      <c r="O30" s="30">
        <v>35</v>
      </c>
      <c r="P30" s="30" t="str">
        <f>P29</f>
        <v>深色蔬菜</v>
      </c>
      <c r="Q30" s="30"/>
      <c r="R30" s="30">
        <v>100</v>
      </c>
      <c r="S30" s="28" t="s">
        <v>120</v>
      </c>
      <c r="T30" s="159"/>
      <c r="U30" s="28">
        <v>5</v>
      </c>
      <c r="V30" s="698"/>
      <c r="W30" s="172">
        <f>AE35</f>
        <v>95.5</v>
      </c>
      <c r="X30" s="99" t="s">
        <v>22</v>
      </c>
      <c r="Y30" s="136">
        <f>AB31</f>
        <v>2.8</v>
      </c>
      <c r="Z30" s="12"/>
      <c r="AA30" s="21" t="s">
        <v>23</v>
      </c>
      <c r="AB30" s="3">
        <v>5.7</v>
      </c>
      <c r="AC30" s="3">
        <f>AB30*2</f>
        <v>11.4</v>
      </c>
      <c r="AD30" s="3"/>
      <c r="AE30" s="3">
        <f>AB30*15</f>
        <v>85.5</v>
      </c>
      <c r="AF30" s="3">
        <f>AC30*4+AE30*4</f>
        <v>387.6</v>
      </c>
    </row>
    <row r="31" spans="2:32" ht="27.95" customHeight="1">
      <c r="B31" s="27">
        <v>27</v>
      </c>
      <c r="C31" s="700"/>
      <c r="D31" s="31" t="s">
        <v>86</v>
      </c>
      <c r="E31" s="31"/>
      <c r="F31" s="31">
        <v>45</v>
      </c>
      <c r="G31" s="28" t="s">
        <v>132</v>
      </c>
      <c r="H31" s="29"/>
      <c r="I31" s="29">
        <v>30</v>
      </c>
      <c r="J31" s="396" t="s">
        <v>115</v>
      </c>
      <c r="K31" s="396"/>
      <c r="L31" s="396">
        <v>10</v>
      </c>
      <c r="M31" s="30"/>
      <c r="N31" s="159"/>
      <c r="O31" s="30"/>
      <c r="P31" s="30"/>
      <c r="Q31" s="106"/>
      <c r="R31" s="30"/>
      <c r="S31" s="28" t="s">
        <v>286</v>
      </c>
      <c r="T31" s="28" t="s">
        <v>121</v>
      </c>
      <c r="U31" s="28">
        <v>25</v>
      </c>
      <c r="V31" s="698"/>
      <c r="W31" s="174" t="s">
        <v>9</v>
      </c>
      <c r="X31" s="102" t="s">
        <v>24</v>
      </c>
      <c r="Y31" s="136">
        <f>AB32</f>
        <v>2</v>
      </c>
      <c r="Z31" s="2"/>
      <c r="AA31" s="33" t="s">
        <v>25</v>
      </c>
      <c r="AB31" s="3">
        <v>2.8</v>
      </c>
      <c r="AC31" s="34">
        <f>AB31*7</f>
        <v>19.599999999999998</v>
      </c>
      <c r="AD31" s="3">
        <f>AB31*5</f>
        <v>14</v>
      </c>
      <c r="AE31" s="3" t="s">
        <v>26</v>
      </c>
      <c r="AF31" s="35">
        <f>AC31*4+AD31*9</f>
        <v>204.39999999999998</v>
      </c>
    </row>
    <row r="32" spans="2:32" ht="27.95" customHeight="1">
      <c r="B32" s="27" t="s">
        <v>10</v>
      </c>
      <c r="C32" s="700"/>
      <c r="D32" s="36"/>
      <c r="E32" s="36"/>
      <c r="F32" s="29"/>
      <c r="G32" s="28" t="s">
        <v>466</v>
      </c>
      <c r="H32" s="345"/>
      <c r="I32" s="29">
        <v>20</v>
      </c>
      <c r="J32" s="395" t="s">
        <v>89</v>
      </c>
      <c r="K32" s="369"/>
      <c r="L32" s="396">
        <v>10</v>
      </c>
      <c r="M32" s="30"/>
      <c r="N32" s="36"/>
      <c r="O32" s="30"/>
      <c r="P32" s="30"/>
      <c r="Q32" s="106"/>
      <c r="R32" s="30"/>
      <c r="S32" s="28"/>
      <c r="T32" s="29"/>
      <c r="U32" s="29"/>
      <c r="V32" s="698"/>
      <c r="W32" s="172">
        <f>AD35</f>
        <v>25</v>
      </c>
      <c r="X32" s="102" t="s">
        <v>27</v>
      </c>
      <c r="Y32" s="136">
        <f>AB33</f>
        <v>2.2000000000000002</v>
      </c>
      <c r="Z32" s="12"/>
      <c r="AA32" s="2" t="s">
        <v>28</v>
      </c>
      <c r="AB32" s="3">
        <v>2</v>
      </c>
      <c r="AC32" s="3">
        <f>AB32*1</f>
        <v>2</v>
      </c>
      <c r="AD32" s="3" t="s">
        <v>26</v>
      </c>
      <c r="AE32" s="3">
        <f>AB32*5</f>
        <v>10</v>
      </c>
      <c r="AF32" s="3">
        <f>AC32*4+AE32*4</f>
        <v>48</v>
      </c>
    </row>
    <row r="33" spans="2:32" ht="27.95" customHeight="1">
      <c r="B33" s="701" t="s">
        <v>37</v>
      </c>
      <c r="C33" s="700"/>
      <c r="D33" s="36"/>
      <c r="E33" s="36"/>
      <c r="F33" s="29"/>
      <c r="G33" s="28"/>
      <c r="H33" s="36"/>
      <c r="I33" s="29"/>
      <c r="J33" s="396" t="s">
        <v>472</v>
      </c>
      <c r="K33" s="369"/>
      <c r="L33" s="396">
        <v>2</v>
      </c>
      <c r="M33" s="30"/>
      <c r="N33" s="36"/>
      <c r="O33" s="30"/>
      <c r="P33" s="29"/>
      <c r="Q33" s="36"/>
      <c r="R33" s="29"/>
      <c r="S33" s="28"/>
      <c r="T33" s="29"/>
      <c r="U33" s="29"/>
      <c r="V33" s="698"/>
      <c r="W33" s="174" t="s">
        <v>11</v>
      </c>
      <c r="X33" s="102" t="s">
        <v>30</v>
      </c>
      <c r="Y33" s="136">
        <f>AB34</f>
        <v>0</v>
      </c>
      <c r="Z33" s="2"/>
      <c r="AA33" s="2" t="s">
        <v>31</v>
      </c>
      <c r="AB33" s="3">
        <v>2.2000000000000002</v>
      </c>
      <c r="AC33" s="3"/>
      <c r="AD33" s="3">
        <f>AB33*5</f>
        <v>11</v>
      </c>
      <c r="AE33" s="3" t="s">
        <v>26</v>
      </c>
      <c r="AF33" s="3">
        <f>AD33*9</f>
        <v>99</v>
      </c>
    </row>
    <row r="34" spans="2:32" ht="27.95" customHeight="1">
      <c r="B34" s="701"/>
      <c r="C34" s="700"/>
      <c r="D34" s="36"/>
      <c r="E34" s="36"/>
      <c r="F34" s="29"/>
      <c r="G34" s="28"/>
      <c r="H34" s="36"/>
      <c r="I34" s="29"/>
      <c r="J34" s="202"/>
      <c r="K34" s="36"/>
      <c r="L34" s="28"/>
      <c r="M34" s="30"/>
      <c r="N34" s="36"/>
      <c r="O34" s="30"/>
      <c r="P34" s="29"/>
      <c r="Q34" s="36"/>
      <c r="R34" s="29"/>
      <c r="S34" s="28"/>
      <c r="T34" s="36"/>
      <c r="U34" s="29"/>
      <c r="V34" s="698"/>
      <c r="W34" s="172">
        <f>AC35</f>
        <v>33</v>
      </c>
      <c r="X34" s="155" t="s">
        <v>39</v>
      </c>
      <c r="Y34" s="136">
        <v>0</v>
      </c>
      <c r="Z34" s="12"/>
      <c r="AA34" s="2" t="s">
        <v>32</v>
      </c>
      <c r="AE34" s="2">
        <f>AB34*15</f>
        <v>0</v>
      </c>
    </row>
    <row r="35" spans="2:32" ht="27.95" customHeight="1">
      <c r="B35" s="37" t="s">
        <v>33</v>
      </c>
      <c r="C35" s="38"/>
      <c r="D35" s="36"/>
      <c r="E35" s="36"/>
      <c r="F35" s="29"/>
      <c r="G35" s="29"/>
      <c r="H35" s="36"/>
      <c r="I35" s="29"/>
      <c r="J35" s="28"/>
      <c r="K35" s="36"/>
      <c r="L35" s="29"/>
      <c r="M35" s="30"/>
      <c r="N35" s="36"/>
      <c r="O35" s="30"/>
      <c r="P35" s="29"/>
      <c r="Q35" s="36"/>
      <c r="R35" s="29"/>
      <c r="S35" s="29"/>
      <c r="T35" s="29"/>
      <c r="U35" s="29"/>
      <c r="V35" s="698"/>
      <c r="W35" s="174" t="s">
        <v>12</v>
      </c>
      <c r="X35" s="110"/>
      <c r="Y35" s="136"/>
      <c r="Z35" s="2"/>
      <c r="AC35" s="2">
        <f>SUM(AC30:AC34)</f>
        <v>33</v>
      </c>
      <c r="AD35" s="2">
        <f>SUM(AD30:AD34)</f>
        <v>25</v>
      </c>
      <c r="AE35" s="2">
        <f>SUM(AE30:AE34)</f>
        <v>95.5</v>
      </c>
      <c r="AF35" s="2">
        <f>AC35*4+AD35*9+AE35*4</f>
        <v>739</v>
      </c>
    </row>
    <row r="36" spans="2:32" ht="27.95" customHeight="1">
      <c r="B36" s="39"/>
      <c r="C36" s="40"/>
      <c r="D36" s="36"/>
      <c r="E36" s="36"/>
      <c r="F36" s="29"/>
      <c r="G36" s="29"/>
      <c r="H36" s="36"/>
      <c r="I36" s="29"/>
      <c r="J36" s="29"/>
      <c r="K36" s="36"/>
      <c r="L36" s="29"/>
      <c r="M36" s="29"/>
      <c r="N36" s="36"/>
      <c r="O36" s="29"/>
      <c r="P36" s="29"/>
      <c r="Q36" s="36"/>
      <c r="R36" s="29"/>
      <c r="S36" s="29"/>
      <c r="T36" s="36"/>
      <c r="U36" s="29"/>
      <c r="V36" s="699"/>
      <c r="W36" s="172">
        <f>(W30*4)+(W32*9)+(W34*4)</f>
        <v>739</v>
      </c>
      <c r="X36" s="107"/>
      <c r="Y36" s="136"/>
      <c r="Z36" s="12"/>
      <c r="AC36" s="41">
        <f>AC35*4/AF35</f>
        <v>0.17861975642760486</v>
      </c>
      <c r="AD36" s="41">
        <f>AD35*9/AF35</f>
        <v>0.30446549391069011</v>
      </c>
      <c r="AE36" s="41">
        <f>AE35*4/AF35</f>
        <v>0.51691474966170503</v>
      </c>
    </row>
    <row r="37" spans="2:32" s="26" customFormat="1" ht="42">
      <c r="B37" s="94">
        <v>5</v>
      </c>
      <c r="C37" s="700"/>
      <c r="D37" s="24" t="str">
        <f>'109年5月菜單'!Q35</f>
        <v>燕麥飯</v>
      </c>
      <c r="E37" s="24" t="s">
        <v>80</v>
      </c>
      <c r="F37" s="25" t="s">
        <v>15</v>
      </c>
      <c r="G37" s="24" t="str">
        <f>'109年5月菜單'!Q36</f>
        <v>鹽酥雞(炸)</v>
      </c>
      <c r="H37" s="24" t="s">
        <v>110</v>
      </c>
      <c r="I37" s="25" t="s">
        <v>15</v>
      </c>
      <c r="J37" s="24" t="str">
        <f>'109年5月菜單'!Q37</f>
        <v>蝦仁金菇拌玉筍(海)</v>
      </c>
      <c r="K37" s="24" t="s">
        <v>108</v>
      </c>
      <c r="L37" s="25" t="s">
        <v>15</v>
      </c>
      <c r="M37" s="24" t="str">
        <f>'109年5月菜單'!Q38</f>
        <v>米血甜不辣(冷)</v>
      </c>
      <c r="N37" s="24" t="s">
        <v>16</v>
      </c>
      <c r="O37" s="25" t="s">
        <v>15</v>
      </c>
      <c r="P37" s="24" t="str">
        <f>'109年5月菜單'!Q39</f>
        <v>深色蔬菜</v>
      </c>
      <c r="Q37" s="24" t="s">
        <v>56</v>
      </c>
      <c r="R37" s="25" t="s">
        <v>15</v>
      </c>
      <c r="S37" s="24" t="str">
        <f>'109年5月菜單'!Q40</f>
        <v>海芽湯</v>
      </c>
      <c r="T37" s="24" t="s">
        <v>55</v>
      </c>
      <c r="U37" s="25" t="s">
        <v>15</v>
      </c>
      <c r="V37" s="697"/>
      <c r="W37" s="170" t="s">
        <v>7</v>
      </c>
      <c r="X37" s="171" t="s">
        <v>17</v>
      </c>
      <c r="Y37" s="135">
        <f>AB38</f>
        <v>5.7</v>
      </c>
      <c r="Z37" s="2"/>
      <c r="AA37" s="2"/>
      <c r="AB37" s="3"/>
      <c r="AC37" s="2" t="s">
        <v>18</v>
      </c>
      <c r="AD37" s="2" t="s">
        <v>19</v>
      </c>
      <c r="AE37" s="2" t="s">
        <v>20</v>
      </c>
      <c r="AF37" s="2" t="s">
        <v>21</v>
      </c>
    </row>
    <row r="38" spans="2:32" ht="27.95" customHeight="1">
      <c r="B38" s="27" t="s">
        <v>8</v>
      </c>
      <c r="C38" s="700"/>
      <c r="D38" s="392" t="s">
        <v>85</v>
      </c>
      <c r="E38" s="396"/>
      <c r="F38" s="396">
        <v>65</v>
      </c>
      <c r="G38" s="29" t="s">
        <v>468</v>
      </c>
      <c r="H38" s="29"/>
      <c r="I38" s="29">
        <v>40</v>
      </c>
      <c r="J38" s="28" t="s">
        <v>547</v>
      </c>
      <c r="K38" s="28"/>
      <c r="L38" s="28">
        <v>30</v>
      </c>
      <c r="M38" s="31" t="s">
        <v>550</v>
      </c>
      <c r="N38" s="28" t="s">
        <v>540</v>
      </c>
      <c r="O38" s="31">
        <v>30</v>
      </c>
      <c r="P38" s="30" t="str">
        <f>P37</f>
        <v>深色蔬菜</v>
      </c>
      <c r="Q38" s="30"/>
      <c r="R38" s="30">
        <v>140</v>
      </c>
      <c r="S38" s="28" t="s">
        <v>133</v>
      </c>
      <c r="T38" s="28"/>
      <c r="U38" s="28">
        <v>5</v>
      </c>
      <c r="V38" s="698"/>
      <c r="W38" s="172">
        <f>AE43</f>
        <v>95.5</v>
      </c>
      <c r="X38" s="173" t="s">
        <v>22</v>
      </c>
      <c r="Y38" s="136">
        <f>AB39</f>
        <v>2</v>
      </c>
      <c r="Z38" s="12"/>
      <c r="AA38" s="21" t="s">
        <v>23</v>
      </c>
      <c r="AB38" s="3">
        <v>5.7</v>
      </c>
      <c r="AC38" s="3">
        <f>AB38*2</f>
        <v>11.4</v>
      </c>
      <c r="AD38" s="3"/>
      <c r="AE38" s="3">
        <f>AB38*15</f>
        <v>85.5</v>
      </c>
      <c r="AF38" s="3">
        <f>AC38*4+AE38*4</f>
        <v>387.6</v>
      </c>
    </row>
    <row r="39" spans="2:32" ht="27.95" customHeight="1">
      <c r="B39" s="27">
        <v>28</v>
      </c>
      <c r="C39" s="700"/>
      <c r="D39" s="396" t="s">
        <v>91</v>
      </c>
      <c r="E39" s="396"/>
      <c r="F39" s="396">
        <v>35</v>
      </c>
      <c r="G39" s="29"/>
      <c r="H39" s="29"/>
      <c r="I39" s="29"/>
      <c r="J39" s="28" t="s">
        <v>548</v>
      </c>
      <c r="K39" s="31"/>
      <c r="L39" s="28">
        <v>20</v>
      </c>
      <c r="M39" s="31" t="s">
        <v>599</v>
      </c>
      <c r="N39" s="28"/>
      <c r="O39" s="31">
        <v>20</v>
      </c>
      <c r="P39" s="29"/>
      <c r="Q39" s="28"/>
      <c r="R39" s="29"/>
      <c r="S39" s="28"/>
      <c r="T39" s="28"/>
      <c r="U39" s="28"/>
      <c r="V39" s="698"/>
      <c r="W39" s="174" t="s">
        <v>9</v>
      </c>
      <c r="X39" s="175" t="s">
        <v>24</v>
      </c>
      <c r="Y39" s="136">
        <f>AB40</f>
        <v>2</v>
      </c>
      <c r="Z39" s="2"/>
      <c r="AA39" s="33" t="s">
        <v>25</v>
      </c>
      <c r="AB39" s="3">
        <v>2</v>
      </c>
      <c r="AC39" s="34">
        <f>AB39*7</f>
        <v>14</v>
      </c>
      <c r="AD39" s="3">
        <f>AB39*5</f>
        <v>10</v>
      </c>
      <c r="AE39" s="3" t="s">
        <v>26</v>
      </c>
      <c r="AF39" s="35">
        <f>AC39*4+AD39*9</f>
        <v>146</v>
      </c>
    </row>
    <row r="40" spans="2:32" ht="27.95" customHeight="1">
      <c r="B40" s="27" t="s">
        <v>10</v>
      </c>
      <c r="C40" s="700"/>
      <c r="D40" s="28"/>
      <c r="E40" s="28"/>
      <c r="F40" s="29"/>
      <c r="G40" s="28"/>
      <c r="H40" s="28"/>
      <c r="I40" s="29"/>
      <c r="J40" s="28" t="s">
        <v>89</v>
      </c>
      <c r="K40" s="31"/>
      <c r="L40" s="28">
        <v>10</v>
      </c>
      <c r="M40" s="31"/>
      <c r="N40" s="28"/>
      <c r="O40" s="31"/>
      <c r="P40" s="29"/>
      <c r="Q40" s="28"/>
      <c r="R40" s="29"/>
      <c r="S40" s="28"/>
      <c r="T40" s="28"/>
      <c r="U40" s="28"/>
      <c r="V40" s="698"/>
      <c r="W40" s="172">
        <f>(Y38*5)+(Y40*5)</f>
        <v>21</v>
      </c>
      <c r="X40" s="175" t="s">
        <v>27</v>
      </c>
      <c r="Y40" s="136">
        <f>AB41</f>
        <v>2.2000000000000002</v>
      </c>
      <c r="Z40" s="12"/>
      <c r="AA40" s="2" t="s">
        <v>28</v>
      </c>
      <c r="AB40" s="3">
        <v>2</v>
      </c>
      <c r="AC40" s="3">
        <f>AB40*1</f>
        <v>2</v>
      </c>
      <c r="AD40" s="3" t="s">
        <v>26</v>
      </c>
      <c r="AE40" s="3">
        <f>AB40*5</f>
        <v>10</v>
      </c>
      <c r="AF40" s="3">
        <f>AC40*4+AE40*4</f>
        <v>48</v>
      </c>
    </row>
    <row r="41" spans="2:32" ht="27.95" customHeight="1">
      <c r="B41" s="688" t="s">
        <v>29</v>
      </c>
      <c r="C41" s="700"/>
      <c r="D41" s="28"/>
      <c r="E41" s="36"/>
      <c r="F41" s="29"/>
      <c r="G41" s="29"/>
      <c r="H41" s="36"/>
      <c r="I41" s="29"/>
      <c r="J41" s="28" t="s">
        <v>549</v>
      </c>
      <c r="K41" s="31" t="s">
        <v>508</v>
      </c>
      <c r="L41" s="28">
        <v>5</v>
      </c>
      <c r="M41" s="329"/>
      <c r="N41" s="28"/>
      <c r="O41" s="31"/>
      <c r="P41" s="29"/>
      <c r="Q41" s="28"/>
      <c r="R41" s="29"/>
      <c r="S41" s="28"/>
      <c r="T41" s="28"/>
      <c r="U41" s="28"/>
      <c r="V41" s="698"/>
      <c r="W41" s="174" t="s">
        <v>11</v>
      </c>
      <c r="X41" s="175" t="s">
        <v>30</v>
      </c>
      <c r="Y41" s="136">
        <f>AB42</f>
        <v>0</v>
      </c>
      <c r="Z41" s="2"/>
      <c r="AA41" s="2" t="s">
        <v>31</v>
      </c>
      <c r="AB41" s="3">
        <v>2.2000000000000002</v>
      </c>
      <c r="AC41" s="3"/>
      <c r="AD41" s="3">
        <f>AB41*5</f>
        <v>11</v>
      </c>
      <c r="AE41" s="3" t="s">
        <v>26</v>
      </c>
      <c r="AF41" s="3">
        <f>AD41*9</f>
        <v>99</v>
      </c>
    </row>
    <row r="42" spans="2:32" ht="27.95" customHeight="1">
      <c r="B42" s="688"/>
      <c r="C42" s="700"/>
      <c r="D42" s="28"/>
      <c r="E42" s="36"/>
      <c r="F42" s="29"/>
      <c r="G42" s="29"/>
      <c r="H42" s="36"/>
      <c r="I42" s="29"/>
      <c r="J42" s="202"/>
      <c r="K42" s="29"/>
      <c r="L42" s="29"/>
      <c r="M42" s="331"/>
      <c r="N42" s="29"/>
      <c r="O42" s="30"/>
      <c r="P42" s="29"/>
      <c r="Q42" s="36"/>
      <c r="R42" s="29"/>
      <c r="S42" s="28"/>
      <c r="T42" s="36"/>
      <c r="U42" s="28"/>
      <c r="V42" s="698"/>
      <c r="W42" s="172">
        <f>(Y38*7)+(Y37*2)+(Y39*1)</f>
        <v>27.4</v>
      </c>
      <c r="X42" s="176" t="s">
        <v>39</v>
      </c>
      <c r="Y42" s="136">
        <v>0</v>
      </c>
      <c r="Z42" s="12"/>
      <c r="AA42" s="2" t="s">
        <v>32</v>
      </c>
      <c r="AE42" s="2">
        <f>AB42*15</f>
        <v>0</v>
      </c>
    </row>
    <row r="43" spans="2:32" ht="27.95" customHeight="1">
      <c r="B43" s="37" t="s">
        <v>33</v>
      </c>
      <c r="C43" s="38"/>
      <c r="D43" s="28"/>
      <c r="E43" s="36"/>
      <c r="F43" s="29"/>
      <c r="G43" s="29"/>
      <c r="H43" s="36"/>
      <c r="I43" s="29"/>
      <c r="J43" s="28"/>
      <c r="K43" s="36"/>
      <c r="L43" s="28"/>
      <c r="M43" s="28"/>
      <c r="N43" s="36"/>
      <c r="O43" s="29"/>
      <c r="P43" s="29"/>
      <c r="Q43" s="36"/>
      <c r="R43" s="29"/>
      <c r="S43" s="28"/>
      <c r="T43" s="36"/>
      <c r="U43" s="28"/>
      <c r="V43" s="698"/>
      <c r="W43" s="174" t="s">
        <v>12</v>
      </c>
      <c r="X43" s="177"/>
      <c r="Y43" s="136"/>
      <c r="Z43" s="2"/>
      <c r="AC43" s="2">
        <f>SUM(AC38:AC42)</f>
        <v>27.4</v>
      </c>
      <c r="AD43" s="2">
        <f>SUM(AD38:AD42)</f>
        <v>21</v>
      </c>
      <c r="AE43" s="2">
        <f>SUM(AE38:AE42)</f>
        <v>95.5</v>
      </c>
      <c r="AF43" s="2">
        <f>AC43*4+AD43*9+AE43*4</f>
        <v>680.6</v>
      </c>
    </row>
    <row r="44" spans="2:32" ht="27.95" customHeight="1" thickBot="1">
      <c r="B44" s="52"/>
      <c r="C44" s="40"/>
      <c r="D44" s="216"/>
      <c r="E44" s="53"/>
      <c r="F44" s="54"/>
      <c r="G44" s="54"/>
      <c r="H44" s="53"/>
      <c r="I44" s="54"/>
      <c r="J44" s="31"/>
      <c r="K44" s="36"/>
      <c r="L44" s="31"/>
      <c r="M44" s="28"/>
      <c r="N44" s="53"/>
      <c r="O44" s="54"/>
      <c r="P44" s="54"/>
      <c r="Q44" s="53"/>
      <c r="R44" s="54"/>
      <c r="S44" s="54"/>
      <c r="T44" s="53"/>
      <c r="U44" s="54"/>
      <c r="V44" s="699"/>
      <c r="W44" s="172">
        <f>(W38*4)+(W40*9)+(W42*4)</f>
        <v>680.6</v>
      </c>
      <c r="X44" s="181"/>
      <c r="Y44" s="142"/>
      <c r="Z44" s="12"/>
      <c r="AC44" s="41">
        <f>AC43*4/AF43</f>
        <v>0.16103438142815163</v>
      </c>
      <c r="AD44" s="41">
        <f>AD43*9/AF43</f>
        <v>0.27769615045548046</v>
      </c>
      <c r="AE44" s="41">
        <f>AE43*4/AF43</f>
        <v>0.56126946811636791</v>
      </c>
    </row>
    <row r="45" spans="2:32" ht="21.75" customHeight="1">
      <c r="C45" s="2"/>
      <c r="J45" s="707"/>
      <c r="K45" s="707"/>
      <c r="L45" s="707"/>
      <c r="M45" s="707"/>
      <c r="N45" s="707"/>
      <c r="O45" s="707"/>
      <c r="P45" s="707"/>
      <c r="Q45" s="707"/>
      <c r="R45" s="707"/>
      <c r="S45" s="707"/>
      <c r="T45" s="707"/>
      <c r="U45" s="707"/>
      <c r="V45" s="707"/>
      <c r="W45" s="707"/>
      <c r="X45" s="707"/>
      <c r="Y45" s="707"/>
      <c r="Z45" s="57"/>
    </row>
    <row r="46" spans="2:32">
      <c r="B46" s="3"/>
      <c r="D46" s="705"/>
      <c r="E46" s="705"/>
      <c r="F46" s="706"/>
      <c r="G46" s="706"/>
      <c r="H46" s="58"/>
      <c r="I46" s="2"/>
      <c r="J46" s="2"/>
      <c r="K46" s="58"/>
      <c r="L46" s="2"/>
      <c r="N46" s="58"/>
      <c r="O46" s="2"/>
      <c r="Q46" s="58"/>
      <c r="R46" s="2"/>
      <c r="T46" s="58"/>
      <c r="U46" s="2"/>
      <c r="V46" s="59"/>
      <c r="Y46" s="61"/>
    </row>
    <row r="47" spans="2:32">
      <c r="Y47" s="61"/>
    </row>
    <row r="48" spans="2:32">
      <c r="Y48" s="61"/>
    </row>
    <row r="49" spans="25:25">
      <c r="Y49" s="61"/>
    </row>
    <row r="50" spans="25:25">
      <c r="Y50" s="61"/>
    </row>
    <row r="51" spans="25:25">
      <c r="Y51" s="61"/>
    </row>
    <row r="52" spans="25:25">
      <c r="Y52" s="61"/>
    </row>
  </sheetData>
  <mergeCells count="19">
    <mergeCell ref="D46:G46"/>
    <mergeCell ref="C29:C34"/>
    <mergeCell ref="V29:V36"/>
    <mergeCell ref="C21:C26"/>
    <mergeCell ref="J45:Y45"/>
    <mergeCell ref="B25:B26"/>
    <mergeCell ref="B33:B34"/>
    <mergeCell ref="C37:C42"/>
    <mergeCell ref="V37:V44"/>
    <mergeCell ref="B41:B42"/>
    <mergeCell ref="V21:V28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8" right="0.17" top="0.18" bottom="0.17" header="0.5" footer="0.23"/>
  <pageSetup paperSize="9" scale="4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F44"/>
  <sheetViews>
    <sheetView view="pageBreakPreview" topLeftCell="A6" zoomScale="55" zoomScaleNormal="55" zoomScaleSheetLayoutView="55" workbookViewId="0">
      <selection activeCell="I14" sqref="I14:L14"/>
    </sheetView>
  </sheetViews>
  <sheetFormatPr defaultColWidth="9" defaultRowHeight="20.25"/>
  <cols>
    <col min="1" max="1" width="1.875" style="32" customWidth="1"/>
    <col min="2" max="2" width="4.875" style="55" customWidth="1"/>
    <col min="3" max="3" width="0" style="32" hidden="1" customWidth="1"/>
    <col min="4" max="4" width="18.625" style="32" customWidth="1"/>
    <col min="5" max="5" width="5.625" style="56" customWidth="1"/>
    <col min="6" max="6" width="9.625" style="32" customWidth="1"/>
    <col min="7" max="7" width="18.625" style="32" customWidth="1"/>
    <col min="8" max="8" width="5.625" style="56" customWidth="1"/>
    <col min="9" max="9" width="9.625" style="32" customWidth="1"/>
    <col min="10" max="10" width="18.625" style="32" customWidth="1"/>
    <col min="11" max="11" width="5.625" style="56" customWidth="1"/>
    <col min="12" max="12" width="9.625" style="32" customWidth="1"/>
    <col min="13" max="13" width="18.625" style="32" customWidth="1"/>
    <col min="14" max="14" width="5.625" style="56" customWidth="1"/>
    <col min="15" max="15" width="9.625" style="32" customWidth="1"/>
    <col min="16" max="16" width="18.625" style="32" customWidth="1"/>
    <col min="17" max="17" width="5.625" style="56" customWidth="1"/>
    <col min="18" max="18" width="9.625" style="32" customWidth="1"/>
    <col min="19" max="19" width="18.625" style="32" customWidth="1"/>
    <col min="20" max="20" width="5.625" style="56" customWidth="1"/>
    <col min="21" max="21" width="9.625" style="32" customWidth="1"/>
    <col min="22" max="22" width="5.25" style="62" customWidth="1"/>
    <col min="23" max="23" width="11.75" style="60" customWidth="1"/>
    <col min="24" max="24" width="11.25" style="150" customWidth="1"/>
    <col min="25" max="25" width="6.625" style="63" customWidth="1"/>
    <col min="26" max="26" width="6.625" style="32" customWidth="1"/>
    <col min="27" max="27" width="6" style="2" customWidth="1"/>
    <col min="28" max="28" width="5.5" style="3" customWidth="1"/>
    <col min="29" max="29" width="7.75" style="2" customWidth="1"/>
    <col min="30" max="30" width="8" style="2" customWidth="1"/>
    <col min="31" max="31" width="7.875" style="2" customWidth="1"/>
    <col min="32" max="32" width="7.5" style="2" customWidth="1"/>
    <col min="33" max="35" width="9" style="32" customWidth="1"/>
    <col min="36" max="16384" width="9" style="32"/>
  </cols>
  <sheetData>
    <row r="1" spans="2:32" s="2" customFormat="1" ht="38.25">
      <c r="B1" s="693" t="s">
        <v>607</v>
      </c>
      <c r="C1" s="693"/>
      <c r="D1" s="693"/>
      <c r="E1" s="693"/>
      <c r="F1" s="693"/>
      <c r="G1" s="693"/>
      <c r="H1" s="693"/>
      <c r="I1" s="693"/>
      <c r="J1" s="693"/>
      <c r="K1" s="693"/>
      <c r="L1" s="693"/>
      <c r="M1" s="693"/>
      <c r="N1" s="693"/>
      <c r="O1" s="693"/>
      <c r="P1" s="693"/>
      <c r="Q1" s="693"/>
      <c r="R1" s="693"/>
      <c r="S1" s="693"/>
      <c r="T1" s="693"/>
      <c r="U1" s="693"/>
      <c r="V1" s="693"/>
      <c r="W1" s="693"/>
      <c r="X1" s="693"/>
      <c r="Y1" s="693"/>
      <c r="Z1" s="1"/>
      <c r="AB1" s="3"/>
    </row>
    <row r="2" spans="2:32" s="2" customFormat="1" ht="16.5" customHeight="1">
      <c r="B2" s="702"/>
      <c r="C2" s="703"/>
      <c r="D2" s="703"/>
      <c r="E2" s="703"/>
      <c r="F2" s="703"/>
      <c r="G2" s="703"/>
      <c r="H2" s="4"/>
      <c r="I2" s="1"/>
      <c r="J2" s="1"/>
      <c r="K2" s="4"/>
      <c r="L2" s="1"/>
      <c r="M2" s="1"/>
      <c r="N2" s="4"/>
      <c r="O2" s="1"/>
      <c r="P2" s="1"/>
      <c r="Q2" s="4"/>
      <c r="R2" s="1"/>
      <c r="S2" s="1"/>
      <c r="T2" s="4"/>
      <c r="U2" s="1"/>
      <c r="V2" s="5"/>
      <c r="W2" s="6"/>
      <c r="X2" s="70"/>
      <c r="Y2" s="6"/>
      <c r="Z2" s="1"/>
      <c r="AB2" s="3"/>
    </row>
    <row r="3" spans="2:32" s="2" customFormat="1" ht="31.5" customHeight="1" thickBot="1">
      <c r="B3" s="156" t="s">
        <v>40</v>
      </c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T3" s="8"/>
      <c r="U3" s="8"/>
      <c r="V3" s="9"/>
      <c r="W3" s="10"/>
      <c r="X3" s="75"/>
      <c r="Y3" s="11"/>
      <c r="Z3" s="12"/>
      <c r="AB3" s="3"/>
    </row>
    <row r="4" spans="2:32" s="22" customFormat="1" ht="157.5">
      <c r="B4" s="13" t="s">
        <v>0</v>
      </c>
      <c r="C4" s="14" t="s">
        <v>1</v>
      </c>
      <c r="D4" s="15" t="s">
        <v>2</v>
      </c>
      <c r="E4" s="83" t="s">
        <v>38</v>
      </c>
      <c r="F4" s="15"/>
      <c r="G4" s="15" t="s">
        <v>3</v>
      </c>
      <c r="H4" s="83" t="s">
        <v>38</v>
      </c>
      <c r="I4" s="15"/>
      <c r="J4" s="15" t="s">
        <v>4</v>
      </c>
      <c r="K4" s="83" t="s">
        <v>38</v>
      </c>
      <c r="L4" s="16"/>
      <c r="M4" s="15" t="s">
        <v>4</v>
      </c>
      <c r="N4" s="83" t="s">
        <v>38</v>
      </c>
      <c r="O4" s="15"/>
      <c r="P4" s="15" t="s">
        <v>4</v>
      </c>
      <c r="Q4" s="83" t="s">
        <v>38</v>
      </c>
      <c r="R4" s="15"/>
      <c r="S4" s="17" t="s">
        <v>5</v>
      </c>
      <c r="T4" s="83" t="s">
        <v>38</v>
      </c>
      <c r="U4" s="15"/>
      <c r="V4" s="158" t="s">
        <v>46</v>
      </c>
      <c r="W4" s="18" t="s">
        <v>6</v>
      </c>
      <c r="X4" s="87" t="s">
        <v>13</v>
      </c>
      <c r="Y4" s="19" t="s">
        <v>14</v>
      </c>
      <c r="Z4" s="20"/>
      <c r="AA4" s="21"/>
      <c r="AB4" s="3"/>
      <c r="AC4" s="2"/>
      <c r="AD4" s="2"/>
      <c r="AE4" s="2"/>
      <c r="AF4" s="2"/>
    </row>
    <row r="5" spans="2:32" s="26" customFormat="1" ht="65.099999999999994" customHeight="1">
      <c r="B5" s="94">
        <v>5</v>
      </c>
      <c r="C5" s="700"/>
      <c r="D5" s="24" t="str">
        <f>'109年5月菜單'!A45</f>
        <v>白米飯</v>
      </c>
      <c r="E5" s="24" t="s">
        <v>80</v>
      </c>
      <c r="F5" s="25" t="s">
        <v>15</v>
      </c>
      <c r="G5" s="24" t="str">
        <f>'109年5月菜單'!A46</f>
        <v>筍乾扣肉(醃)</v>
      </c>
      <c r="H5" s="24" t="s">
        <v>113</v>
      </c>
      <c r="I5" s="25" t="s">
        <v>15</v>
      </c>
      <c r="J5" s="24" t="str">
        <f>'109年5月菜單'!A47</f>
        <v>蒲瓜鮮燴</v>
      </c>
      <c r="K5" s="24" t="s">
        <v>123</v>
      </c>
      <c r="L5" s="25" t="s">
        <v>15</v>
      </c>
      <c r="M5" s="24" t="str">
        <f>'109年5月菜單'!A48</f>
        <v>普羅旺雞排</v>
      </c>
      <c r="N5" s="24" t="s">
        <v>108</v>
      </c>
      <c r="O5" s="25" t="s">
        <v>15</v>
      </c>
      <c r="P5" s="24" t="str">
        <f>'109年5月菜單'!A49</f>
        <v>深色蔬菜</v>
      </c>
      <c r="Q5" s="24" t="s">
        <v>43</v>
      </c>
      <c r="R5" s="25" t="s">
        <v>15</v>
      </c>
      <c r="S5" s="189" t="str">
        <f>'109年5月菜單'!A50</f>
        <v>粉絲湯</v>
      </c>
      <c r="T5" s="24" t="s">
        <v>16</v>
      </c>
      <c r="U5" s="25" t="s">
        <v>15</v>
      </c>
      <c r="V5" s="684"/>
      <c r="W5" s="170" t="s">
        <v>7</v>
      </c>
      <c r="X5" s="96" t="s">
        <v>17</v>
      </c>
      <c r="Y5" s="179">
        <f>AB6</f>
        <v>5.7</v>
      </c>
      <c r="Z5" s="2"/>
      <c r="AA5" s="2"/>
      <c r="AB5" s="3"/>
      <c r="AC5" s="2" t="s">
        <v>18</v>
      </c>
      <c r="AD5" s="2" t="s">
        <v>19</v>
      </c>
      <c r="AE5" s="2" t="s">
        <v>20</v>
      </c>
      <c r="AF5" s="2" t="s">
        <v>21</v>
      </c>
    </row>
    <row r="6" spans="2:32" ht="27.95" customHeight="1">
      <c r="B6" s="27" t="s">
        <v>8</v>
      </c>
      <c r="C6" s="700"/>
      <c r="D6" s="31" t="s">
        <v>85</v>
      </c>
      <c r="E6" s="28"/>
      <c r="F6" s="29">
        <v>100</v>
      </c>
      <c r="G6" s="30" t="s">
        <v>151</v>
      </c>
      <c r="H6" s="29" t="s">
        <v>481</v>
      </c>
      <c r="I6" s="29">
        <v>40</v>
      </c>
      <c r="J6" s="395" t="s">
        <v>98</v>
      </c>
      <c r="K6" s="395"/>
      <c r="L6" s="395">
        <v>40</v>
      </c>
      <c r="M6" s="31" t="s">
        <v>480</v>
      </c>
      <c r="N6" s="29"/>
      <c r="O6" s="30">
        <v>40</v>
      </c>
      <c r="P6" s="30" t="str">
        <f>P5</f>
        <v>深色蔬菜</v>
      </c>
      <c r="Q6" s="31"/>
      <c r="R6" s="30">
        <v>100</v>
      </c>
      <c r="S6" s="395" t="s">
        <v>465</v>
      </c>
      <c r="T6" s="395"/>
      <c r="U6" s="395">
        <v>5</v>
      </c>
      <c r="V6" s="685"/>
      <c r="W6" s="172">
        <f>AE11</f>
        <v>95.5</v>
      </c>
      <c r="X6" s="99" t="s">
        <v>22</v>
      </c>
      <c r="Y6" s="180">
        <f>AB7</f>
        <v>2.5</v>
      </c>
      <c r="Z6" s="12"/>
      <c r="AA6" s="21" t="s">
        <v>23</v>
      </c>
      <c r="AB6" s="3">
        <v>5.7</v>
      </c>
      <c r="AC6" s="3">
        <f>AB6*2</f>
        <v>11.4</v>
      </c>
      <c r="AD6" s="3"/>
      <c r="AE6" s="3">
        <f>AB6*15</f>
        <v>85.5</v>
      </c>
      <c r="AF6" s="3">
        <f>AC6*4+AE6*4</f>
        <v>387.6</v>
      </c>
    </row>
    <row r="7" spans="2:32" ht="27.95" customHeight="1">
      <c r="B7" s="27">
        <v>31</v>
      </c>
      <c r="C7" s="700"/>
      <c r="D7" s="28"/>
      <c r="E7" s="28"/>
      <c r="F7" s="28"/>
      <c r="G7" s="30" t="s">
        <v>462</v>
      </c>
      <c r="H7" s="208"/>
      <c r="I7" s="208">
        <v>40</v>
      </c>
      <c r="J7" s="395" t="s">
        <v>119</v>
      </c>
      <c r="K7" s="396"/>
      <c r="L7" s="395">
        <v>15</v>
      </c>
      <c r="M7" s="31"/>
      <c r="N7" s="29"/>
      <c r="O7" s="30"/>
      <c r="P7" s="29"/>
      <c r="Q7" s="29"/>
      <c r="R7" s="29"/>
      <c r="S7" s="395" t="s">
        <v>89</v>
      </c>
      <c r="T7" s="395"/>
      <c r="U7" s="395">
        <v>10</v>
      </c>
      <c r="V7" s="685"/>
      <c r="W7" s="174" t="s">
        <v>9</v>
      </c>
      <c r="X7" s="102" t="s">
        <v>24</v>
      </c>
      <c r="Y7" s="180">
        <f>AB8</f>
        <v>2</v>
      </c>
      <c r="Z7" s="2"/>
      <c r="AA7" s="33" t="s">
        <v>25</v>
      </c>
      <c r="AB7" s="3">
        <v>2.5</v>
      </c>
      <c r="AC7" s="34">
        <f>AB7*7</f>
        <v>17.5</v>
      </c>
      <c r="AD7" s="3">
        <f>AB7*5</f>
        <v>12.5</v>
      </c>
      <c r="AE7" s="3" t="s">
        <v>26</v>
      </c>
      <c r="AF7" s="35">
        <f>AC7*4+AD7*9</f>
        <v>182.5</v>
      </c>
    </row>
    <row r="8" spans="2:32" ht="27.95" customHeight="1">
      <c r="B8" s="27" t="s">
        <v>10</v>
      </c>
      <c r="C8" s="700"/>
      <c r="D8" s="28"/>
      <c r="E8" s="28"/>
      <c r="F8" s="28"/>
      <c r="G8" s="29"/>
      <c r="H8" s="211"/>
      <c r="I8" s="208"/>
      <c r="J8" s="396" t="s">
        <v>89</v>
      </c>
      <c r="K8" s="395"/>
      <c r="L8" s="395">
        <v>10</v>
      </c>
      <c r="M8" s="217"/>
      <c r="N8" s="30"/>
      <c r="O8" s="191"/>
      <c r="P8" s="29"/>
      <c r="Q8" s="36"/>
      <c r="R8" s="29"/>
      <c r="S8" s="395" t="s">
        <v>118</v>
      </c>
      <c r="T8" s="368"/>
      <c r="U8" s="395">
        <v>10</v>
      </c>
      <c r="V8" s="685"/>
      <c r="W8" s="172">
        <f>AD11</f>
        <v>23.5</v>
      </c>
      <c r="X8" s="102" t="s">
        <v>27</v>
      </c>
      <c r="Y8" s="180">
        <f>AB9</f>
        <v>2.2000000000000002</v>
      </c>
      <c r="Z8" s="12"/>
      <c r="AA8" s="2" t="s">
        <v>28</v>
      </c>
      <c r="AB8" s="3">
        <v>2</v>
      </c>
      <c r="AC8" s="3">
        <f>AB8*1</f>
        <v>2</v>
      </c>
      <c r="AD8" s="3" t="s">
        <v>26</v>
      </c>
      <c r="AE8" s="3">
        <f>AB8*5</f>
        <v>10</v>
      </c>
      <c r="AF8" s="3">
        <f>AC8*4+AE8*4</f>
        <v>48</v>
      </c>
    </row>
    <row r="9" spans="2:32" ht="27.95" customHeight="1">
      <c r="B9" s="701" t="s">
        <v>60</v>
      </c>
      <c r="C9" s="700"/>
      <c r="D9" s="28"/>
      <c r="E9" s="28"/>
      <c r="F9" s="28"/>
      <c r="G9" s="200"/>
      <c r="H9" s="36"/>
      <c r="I9" s="29"/>
      <c r="J9" s="395" t="s">
        <v>463</v>
      </c>
      <c r="K9" s="395"/>
      <c r="L9" s="395">
        <v>5</v>
      </c>
      <c r="M9" s="31"/>
      <c r="N9" s="28"/>
      <c r="O9" s="30"/>
      <c r="P9" s="29"/>
      <c r="Q9" s="36"/>
      <c r="R9" s="29"/>
      <c r="S9" s="211"/>
      <c r="T9" s="212"/>
      <c r="U9" s="208"/>
      <c r="V9" s="685"/>
      <c r="W9" s="174" t="s">
        <v>11</v>
      </c>
      <c r="X9" s="102" t="s">
        <v>30</v>
      </c>
      <c r="Y9" s="180">
        <f>AB10</f>
        <v>0</v>
      </c>
      <c r="Z9" s="2"/>
      <c r="AA9" s="2" t="s">
        <v>31</v>
      </c>
      <c r="AB9" s="3">
        <v>2.2000000000000002</v>
      </c>
      <c r="AC9" s="3"/>
      <c r="AD9" s="3">
        <f>AB9*5</f>
        <v>11</v>
      </c>
      <c r="AE9" s="3" t="s">
        <v>26</v>
      </c>
      <c r="AF9" s="3">
        <f>AD9*9</f>
        <v>99</v>
      </c>
    </row>
    <row r="10" spans="2:32" ht="27.95" customHeight="1">
      <c r="B10" s="701"/>
      <c r="C10" s="700"/>
      <c r="D10" s="28"/>
      <c r="E10" s="28"/>
      <c r="F10" s="28"/>
      <c r="G10" s="29"/>
      <c r="H10" s="36"/>
      <c r="I10" s="29"/>
      <c r="J10" s="395" t="s">
        <v>462</v>
      </c>
      <c r="K10" s="368"/>
      <c r="L10" s="395">
        <v>5</v>
      </c>
      <c r="M10" s="161"/>
      <c r="N10" s="30"/>
      <c r="O10" s="163"/>
      <c r="P10" s="29"/>
      <c r="Q10" s="36"/>
      <c r="R10" s="29"/>
      <c r="S10" s="211"/>
      <c r="T10" s="212"/>
      <c r="U10" s="208"/>
      <c r="V10" s="685"/>
      <c r="W10" s="172">
        <f>AC11</f>
        <v>30.9</v>
      </c>
      <c r="X10" s="155" t="s">
        <v>39</v>
      </c>
      <c r="Y10" s="180">
        <v>0</v>
      </c>
      <c r="Z10" s="12"/>
      <c r="AA10" s="2" t="s">
        <v>32</v>
      </c>
      <c r="AE10" s="2">
        <f>AB10*15</f>
        <v>0</v>
      </c>
    </row>
    <row r="11" spans="2:32" ht="27.95" customHeight="1">
      <c r="B11" s="37" t="s">
        <v>33</v>
      </c>
      <c r="C11" s="38"/>
      <c r="D11" s="28"/>
      <c r="E11" s="36"/>
      <c r="F11" s="28"/>
      <c r="G11" s="29"/>
      <c r="H11" s="36"/>
      <c r="I11" s="29"/>
      <c r="J11" s="29"/>
      <c r="K11" s="36"/>
      <c r="L11" s="29"/>
      <c r="M11" s="161"/>
      <c r="N11" s="30"/>
      <c r="O11" s="163"/>
      <c r="P11" s="29"/>
      <c r="Q11" s="36"/>
      <c r="R11" s="29"/>
      <c r="S11" s="29"/>
      <c r="T11" s="36"/>
      <c r="U11" s="29"/>
      <c r="V11" s="685"/>
      <c r="W11" s="174" t="s">
        <v>12</v>
      </c>
      <c r="X11" s="110"/>
      <c r="Y11" s="180"/>
      <c r="Z11" s="2"/>
      <c r="AC11" s="2">
        <f>SUM(AC6:AC10)</f>
        <v>30.9</v>
      </c>
      <c r="AD11" s="2">
        <f>SUM(AD6:AD10)</f>
        <v>23.5</v>
      </c>
      <c r="AE11" s="2">
        <f>SUM(AE6:AE10)</f>
        <v>95.5</v>
      </c>
      <c r="AF11" s="2">
        <f>AC11*4+AD11*9+AE11*4</f>
        <v>717.1</v>
      </c>
    </row>
    <row r="12" spans="2:32" ht="27.95" customHeight="1" thickBot="1">
      <c r="B12" s="39"/>
      <c r="C12" s="40"/>
      <c r="D12" s="36"/>
      <c r="E12" s="36"/>
      <c r="F12" s="29"/>
      <c r="G12" s="29"/>
      <c r="H12" s="36"/>
      <c r="I12" s="29"/>
      <c r="J12" s="29"/>
      <c r="K12" s="36"/>
      <c r="L12" s="29"/>
      <c r="M12" s="161"/>
      <c r="N12" s="30"/>
      <c r="O12" s="163"/>
      <c r="P12" s="29"/>
      <c r="Q12" s="36"/>
      <c r="R12" s="29"/>
      <c r="S12" s="29"/>
      <c r="T12" s="36"/>
      <c r="U12" s="29"/>
      <c r="V12" s="686"/>
      <c r="W12" s="172">
        <f>(W6*4)+(W8*9)+(W10*4)</f>
        <v>717.1</v>
      </c>
      <c r="X12" s="107"/>
      <c r="Y12" s="182"/>
      <c r="Z12" s="12"/>
      <c r="AC12" s="41">
        <f>AC11*4/AF11</f>
        <v>0.17236089806163712</v>
      </c>
      <c r="AD12" s="41">
        <f>AD11*9/AF11</f>
        <v>0.29493794449867522</v>
      </c>
      <c r="AE12" s="41">
        <f>AE11*4/AF11</f>
        <v>0.5327011574396876</v>
      </c>
    </row>
    <row r="13" spans="2:32" s="26" customFormat="1" ht="42">
      <c r="B13" s="94"/>
      <c r="C13" s="700"/>
      <c r="D13" s="24">
        <f>'109年5月菜單'!E45</f>
        <v>0</v>
      </c>
      <c r="E13" s="24"/>
      <c r="F13" s="25" t="s">
        <v>15</v>
      </c>
      <c r="G13" s="24">
        <f>'109年5月菜單'!E46</f>
        <v>0</v>
      </c>
      <c r="H13" s="24"/>
      <c r="I13" s="25" t="s">
        <v>15</v>
      </c>
      <c r="J13" s="24">
        <f>'109年5月菜單'!E47</f>
        <v>0</v>
      </c>
      <c r="K13" s="24"/>
      <c r="L13" s="25" t="s">
        <v>15</v>
      </c>
      <c r="M13" s="24">
        <f>'109年5月菜單'!E48</f>
        <v>0</v>
      </c>
      <c r="N13" s="24"/>
      <c r="O13" s="25" t="s">
        <v>15</v>
      </c>
      <c r="P13" s="24">
        <f>'109年5月菜單'!E49</f>
        <v>0</v>
      </c>
      <c r="Q13" s="24"/>
      <c r="R13" s="25" t="s">
        <v>15</v>
      </c>
      <c r="S13" s="24">
        <f>'109年5月菜單'!E50</f>
        <v>0</v>
      </c>
      <c r="T13" s="24"/>
      <c r="U13" s="25" t="s">
        <v>15</v>
      </c>
      <c r="V13" s="697"/>
      <c r="W13" s="170" t="s">
        <v>7</v>
      </c>
      <c r="X13" s="96" t="s">
        <v>17</v>
      </c>
      <c r="Y13" s="179">
        <f>AB14</f>
        <v>0</v>
      </c>
      <c r="Z13" s="2"/>
      <c r="AA13" s="2"/>
      <c r="AB13" s="3"/>
      <c r="AC13" s="2" t="s">
        <v>18</v>
      </c>
      <c r="AD13" s="2" t="s">
        <v>19</v>
      </c>
      <c r="AE13" s="2" t="s">
        <v>20</v>
      </c>
      <c r="AF13" s="2" t="s">
        <v>21</v>
      </c>
    </row>
    <row r="14" spans="2:32" ht="27.95" customHeight="1">
      <c r="B14" s="27" t="s">
        <v>8</v>
      </c>
      <c r="C14" s="700"/>
      <c r="D14" s="31"/>
      <c r="E14" s="30"/>
      <c r="F14" s="30"/>
      <c r="G14" s="31"/>
      <c r="H14" s="28"/>
      <c r="I14" s="31"/>
      <c r="J14" s="122"/>
      <c r="K14" s="28"/>
      <c r="L14" s="31"/>
      <c r="M14" s="31"/>
      <c r="N14" s="211"/>
      <c r="O14" s="31"/>
      <c r="P14" s="30"/>
      <c r="Q14" s="31"/>
      <c r="R14" s="30"/>
      <c r="S14" s="28"/>
      <c r="T14" s="160"/>
      <c r="U14" s="29"/>
      <c r="V14" s="698"/>
      <c r="W14" s="172">
        <f>AE19</f>
        <v>0</v>
      </c>
      <c r="X14" s="99" t="s">
        <v>22</v>
      </c>
      <c r="Y14" s="180">
        <f>AB15</f>
        <v>0</v>
      </c>
      <c r="Z14" s="12"/>
      <c r="AA14" s="21" t="s">
        <v>23</v>
      </c>
      <c r="AC14" s="3">
        <f>AB14*2</f>
        <v>0</v>
      </c>
      <c r="AD14" s="3"/>
      <c r="AE14" s="3">
        <f>AB14*15</f>
        <v>0</v>
      </c>
      <c r="AF14" s="3">
        <f>AC14*4+AE14*4</f>
        <v>0</v>
      </c>
    </row>
    <row r="15" spans="2:32" ht="27.95" customHeight="1">
      <c r="B15" s="27"/>
      <c r="C15" s="700"/>
      <c r="D15" s="30"/>
      <c r="E15" s="30"/>
      <c r="F15" s="30"/>
      <c r="G15" s="31"/>
      <c r="H15" s="28"/>
      <c r="I15" s="31"/>
      <c r="J15" s="122"/>
      <c r="K15" s="36"/>
      <c r="L15" s="31"/>
      <c r="M15" s="28"/>
      <c r="N15" s="28"/>
      <c r="O15" s="31"/>
      <c r="P15" s="28"/>
      <c r="Q15" s="28"/>
      <c r="R15" s="28"/>
      <c r="S15" s="28"/>
      <c r="T15" s="28"/>
      <c r="U15" s="29"/>
      <c r="V15" s="698"/>
      <c r="W15" s="174" t="s">
        <v>9</v>
      </c>
      <c r="X15" s="102" t="s">
        <v>24</v>
      </c>
      <c r="Y15" s="180">
        <f>AB16</f>
        <v>0</v>
      </c>
      <c r="Z15" s="2"/>
      <c r="AA15" s="33" t="s">
        <v>25</v>
      </c>
      <c r="AC15" s="34">
        <f>AB15*7</f>
        <v>0</v>
      </c>
      <c r="AD15" s="3">
        <f>AB15*5</f>
        <v>0</v>
      </c>
      <c r="AE15" s="3" t="s">
        <v>26</v>
      </c>
      <c r="AF15" s="35">
        <f>AC15*4+AD15*9</f>
        <v>0</v>
      </c>
    </row>
    <row r="16" spans="2:32" ht="27.95" customHeight="1">
      <c r="B16" s="27" t="s">
        <v>10</v>
      </c>
      <c r="C16" s="700"/>
      <c r="D16" s="36"/>
      <c r="E16" s="36"/>
      <c r="F16" s="29"/>
      <c r="G16" s="31"/>
      <c r="H16" s="28"/>
      <c r="I16" s="31"/>
      <c r="J16" s="122"/>
      <c r="K16" s="28"/>
      <c r="L16" s="29"/>
      <c r="M16" s="31"/>
      <c r="N16" s="204"/>
      <c r="O16" s="31"/>
      <c r="P16" s="28"/>
      <c r="Q16" s="36"/>
      <c r="R16" s="28"/>
      <c r="S16" s="28"/>
      <c r="T16" s="36"/>
      <c r="U16" s="29"/>
      <c r="V16" s="698"/>
      <c r="W16" s="172">
        <v>23</v>
      </c>
      <c r="X16" s="102" t="s">
        <v>27</v>
      </c>
      <c r="Y16" s="180">
        <f>AB17</f>
        <v>0</v>
      </c>
      <c r="Z16" s="12"/>
      <c r="AA16" s="2" t="s">
        <v>28</v>
      </c>
      <c r="AC16" s="3">
        <f>AB16*1</f>
        <v>0</v>
      </c>
      <c r="AD16" s="3" t="s">
        <v>26</v>
      </c>
      <c r="AE16" s="3">
        <f>AB16*5</f>
        <v>0</v>
      </c>
      <c r="AF16" s="3">
        <f>AC16*4+AE16*4</f>
        <v>0</v>
      </c>
    </row>
    <row r="17" spans="2:32" ht="27.95" customHeight="1">
      <c r="B17" s="701" t="s">
        <v>61</v>
      </c>
      <c r="C17" s="700"/>
      <c r="D17" s="36"/>
      <c r="E17" s="36"/>
      <c r="F17" s="29"/>
      <c r="G17" s="31"/>
      <c r="H17" s="28"/>
      <c r="I17" s="31"/>
      <c r="J17" s="122"/>
      <c r="K17" s="106"/>
      <c r="L17" s="30"/>
      <c r="M17" s="31"/>
      <c r="N17" s="30"/>
      <c r="O17" s="31"/>
      <c r="P17" s="28"/>
      <c r="Q17" s="36"/>
      <c r="R17" s="28"/>
      <c r="S17" s="202"/>
      <c r="T17" s="28"/>
      <c r="U17" s="29"/>
      <c r="V17" s="698"/>
      <c r="W17" s="174" t="s">
        <v>11</v>
      </c>
      <c r="X17" s="102" t="s">
        <v>30</v>
      </c>
      <c r="Y17" s="180">
        <f>AB18</f>
        <v>0</v>
      </c>
      <c r="Z17" s="2"/>
      <c r="AA17" s="2" t="s">
        <v>31</v>
      </c>
      <c r="AC17" s="3"/>
      <c r="AD17" s="3">
        <f>AB17*5</f>
        <v>0</v>
      </c>
      <c r="AE17" s="3" t="s">
        <v>26</v>
      </c>
      <c r="AF17" s="3">
        <f>AD17*9</f>
        <v>0</v>
      </c>
    </row>
    <row r="18" spans="2:32" ht="27.95" customHeight="1">
      <c r="B18" s="701"/>
      <c r="C18" s="700"/>
      <c r="D18" s="36"/>
      <c r="E18" s="36"/>
      <c r="F18" s="29"/>
      <c r="G18" s="29"/>
      <c r="H18" s="36"/>
      <c r="I18" s="29"/>
      <c r="J18" s="30"/>
      <c r="K18" s="106"/>
      <c r="L18" s="30"/>
      <c r="M18" s="329"/>
      <c r="N18" s="30"/>
      <c r="O18" s="30"/>
      <c r="P18" s="29"/>
      <c r="Q18" s="36"/>
      <c r="R18" s="29"/>
      <c r="S18" s="28"/>
      <c r="T18" s="36"/>
      <c r="U18" s="29"/>
      <c r="V18" s="698"/>
      <c r="W18" s="172">
        <f>AC19</f>
        <v>0</v>
      </c>
      <c r="X18" s="155" t="s">
        <v>39</v>
      </c>
      <c r="Y18" s="180">
        <v>0</v>
      </c>
      <c r="Z18" s="12"/>
      <c r="AA18" s="2" t="s">
        <v>32</v>
      </c>
      <c r="AE18" s="2">
        <f>AB18*15</f>
        <v>0</v>
      </c>
    </row>
    <row r="19" spans="2:32" ht="27.95" customHeight="1">
      <c r="B19" s="37" t="s">
        <v>33</v>
      </c>
      <c r="C19" s="38"/>
      <c r="D19" s="36"/>
      <c r="E19" s="36"/>
      <c r="F19" s="29"/>
      <c r="G19" s="29"/>
      <c r="H19" s="36"/>
      <c r="I19" s="29"/>
      <c r="J19" s="29"/>
      <c r="K19" s="36"/>
      <c r="L19" s="29"/>
      <c r="M19" s="207"/>
      <c r="N19" s="36"/>
      <c r="O19" s="30"/>
      <c r="P19" s="29"/>
      <c r="Q19" s="36"/>
      <c r="R19" s="29"/>
      <c r="S19" s="29"/>
      <c r="T19" s="36"/>
      <c r="U19" s="29"/>
      <c r="V19" s="698"/>
      <c r="W19" s="174" t="s">
        <v>12</v>
      </c>
      <c r="X19" s="110"/>
      <c r="Y19" s="180"/>
      <c r="Z19" s="2"/>
      <c r="AC19" s="2">
        <f>SUM(AC14:AC18)</f>
        <v>0</v>
      </c>
      <c r="AD19" s="2">
        <f>SUM(AD14:AD18)</f>
        <v>0</v>
      </c>
      <c r="AE19" s="2">
        <f>SUM(AE14:AE18)</f>
        <v>0</v>
      </c>
      <c r="AF19" s="2">
        <f>AC19*4+AD19*9+AE19*4</f>
        <v>0</v>
      </c>
    </row>
    <row r="20" spans="2:32" ht="27.95" customHeight="1" thickBot="1">
      <c r="B20" s="39"/>
      <c r="C20" s="40"/>
      <c r="D20" s="36"/>
      <c r="E20" s="36"/>
      <c r="F20" s="29"/>
      <c r="G20" s="29"/>
      <c r="H20" s="36"/>
      <c r="I20" s="29"/>
      <c r="J20" s="29"/>
      <c r="K20" s="36"/>
      <c r="L20" s="29"/>
      <c r="M20" s="30"/>
      <c r="N20" s="36"/>
      <c r="O20" s="30"/>
      <c r="P20" s="29"/>
      <c r="Q20" s="36"/>
      <c r="R20" s="29"/>
      <c r="S20" s="29"/>
      <c r="T20" s="36"/>
      <c r="U20" s="29"/>
      <c r="V20" s="699"/>
      <c r="W20" s="172">
        <f>AF19</f>
        <v>0</v>
      </c>
      <c r="X20" s="107"/>
      <c r="Y20" s="182"/>
      <c r="Z20" s="12"/>
      <c r="AC20" s="41" t="e">
        <f>AC19*4/AF19</f>
        <v>#DIV/0!</v>
      </c>
      <c r="AD20" s="41" t="e">
        <f>AD19*9/AF19</f>
        <v>#DIV/0!</v>
      </c>
      <c r="AE20" s="41" t="e">
        <f>AE19*4/AF19</f>
        <v>#DIV/0!</v>
      </c>
    </row>
    <row r="21" spans="2:32" s="26" customFormat="1" ht="42">
      <c r="B21" s="94"/>
      <c r="C21" s="700"/>
      <c r="D21" s="24">
        <f>'109年5月菜單'!I45</f>
        <v>0</v>
      </c>
      <c r="E21" s="24"/>
      <c r="F21" s="25" t="s">
        <v>15</v>
      </c>
      <c r="G21" s="24">
        <f>'109年5月菜單'!I46</f>
        <v>0</v>
      </c>
      <c r="H21" s="24"/>
      <c r="I21" s="25" t="s">
        <v>15</v>
      </c>
      <c r="J21" s="24">
        <f>'109年5月菜單'!I47</f>
        <v>0</v>
      </c>
      <c r="K21" s="24"/>
      <c r="L21" s="25" t="s">
        <v>15</v>
      </c>
      <c r="M21" s="24">
        <f>'109年5月菜單'!I48</f>
        <v>0</v>
      </c>
      <c r="N21" s="24"/>
      <c r="O21" s="25" t="s">
        <v>15</v>
      </c>
      <c r="P21" s="24">
        <f>'109年5月菜單'!I49</f>
        <v>0</v>
      </c>
      <c r="Q21" s="24"/>
      <c r="R21" s="25" t="s">
        <v>15</v>
      </c>
      <c r="S21" s="24">
        <f>'109年5月菜單'!I50</f>
        <v>0</v>
      </c>
      <c r="T21" s="24"/>
      <c r="U21" s="25" t="s">
        <v>15</v>
      </c>
      <c r="V21" s="697"/>
      <c r="W21" s="170" t="s">
        <v>78</v>
      </c>
      <c r="X21" s="96" t="s">
        <v>17</v>
      </c>
      <c r="Y21" s="135">
        <f>AB22</f>
        <v>0</v>
      </c>
      <c r="Z21" s="2"/>
      <c r="AA21" s="2"/>
      <c r="AB21" s="3"/>
      <c r="AC21" s="2" t="s">
        <v>18</v>
      </c>
      <c r="AD21" s="2" t="s">
        <v>19</v>
      </c>
      <c r="AE21" s="2" t="s">
        <v>20</v>
      </c>
      <c r="AF21" s="2" t="s">
        <v>21</v>
      </c>
    </row>
    <row r="22" spans="2:32" s="45" customFormat="1" ht="27.75" customHeight="1">
      <c r="B22" s="27" t="s">
        <v>8</v>
      </c>
      <c r="C22" s="700"/>
      <c r="D22" s="31"/>
      <c r="E22" s="28"/>
      <c r="F22" s="29"/>
      <c r="G22" s="28"/>
      <c r="H22" s="28"/>
      <c r="I22" s="29"/>
      <c r="J22" s="30"/>
      <c r="K22" s="31"/>
      <c r="L22" s="30"/>
      <c r="M22" s="30"/>
      <c r="N22" s="29"/>
      <c r="O22" s="30"/>
      <c r="P22" s="30"/>
      <c r="Q22" s="30"/>
      <c r="R22" s="30"/>
      <c r="S22" s="28"/>
      <c r="T22" s="28"/>
      <c r="U22" s="28"/>
      <c r="V22" s="698"/>
      <c r="W22" s="172">
        <f>AE27</f>
        <v>0</v>
      </c>
      <c r="X22" s="99" t="s">
        <v>22</v>
      </c>
      <c r="Y22" s="136">
        <f>AB23</f>
        <v>0</v>
      </c>
      <c r="Z22" s="44"/>
      <c r="AA22" s="21" t="s">
        <v>23</v>
      </c>
      <c r="AB22" s="3"/>
      <c r="AC22" s="3">
        <f>AB22*2</f>
        <v>0</v>
      </c>
      <c r="AD22" s="3"/>
      <c r="AE22" s="3">
        <f>AB22*15</f>
        <v>0</v>
      </c>
      <c r="AF22" s="3">
        <f>AC22*4+AE22*4</f>
        <v>0</v>
      </c>
    </row>
    <row r="23" spans="2:32" s="45" customFormat="1" ht="27.95" customHeight="1">
      <c r="B23" s="27"/>
      <c r="C23" s="700"/>
      <c r="D23" s="28"/>
      <c r="E23" s="28"/>
      <c r="F23" s="28"/>
      <c r="G23" s="28"/>
      <c r="H23" s="28"/>
      <c r="I23" s="29"/>
      <c r="J23" s="30"/>
      <c r="K23" s="31"/>
      <c r="L23" s="30"/>
      <c r="M23" s="30"/>
      <c r="N23" s="29"/>
      <c r="O23" s="30"/>
      <c r="P23" s="28"/>
      <c r="Q23" s="28"/>
      <c r="R23" s="28"/>
      <c r="S23" s="28"/>
      <c r="T23" s="28"/>
      <c r="U23" s="28"/>
      <c r="V23" s="698"/>
      <c r="W23" s="174" t="s">
        <v>9</v>
      </c>
      <c r="X23" s="102" t="s">
        <v>24</v>
      </c>
      <c r="Y23" s="136">
        <f>AB24</f>
        <v>0</v>
      </c>
      <c r="Z23" s="46"/>
      <c r="AA23" s="33" t="s">
        <v>25</v>
      </c>
      <c r="AB23" s="3"/>
      <c r="AC23" s="34">
        <f>AB23*7</f>
        <v>0</v>
      </c>
      <c r="AD23" s="3">
        <f>AB23*5</f>
        <v>0</v>
      </c>
      <c r="AE23" s="3" t="s">
        <v>26</v>
      </c>
      <c r="AF23" s="35">
        <f>AC23*4+AD23*9</f>
        <v>0</v>
      </c>
    </row>
    <row r="24" spans="2:32" s="45" customFormat="1" ht="27.95" customHeight="1">
      <c r="B24" s="27" t="s">
        <v>10</v>
      </c>
      <c r="C24" s="700"/>
      <c r="D24" s="28"/>
      <c r="E24" s="28"/>
      <c r="F24" s="28"/>
      <c r="G24" s="29"/>
      <c r="H24" s="28"/>
      <c r="I24" s="29"/>
      <c r="J24" s="30"/>
      <c r="K24" s="106"/>
      <c r="L24" s="30"/>
      <c r="M24" s="30"/>
      <c r="N24" s="29"/>
      <c r="O24" s="30"/>
      <c r="P24" s="28"/>
      <c r="Q24" s="36"/>
      <c r="R24" s="28"/>
      <c r="S24" s="28"/>
      <c r="T24" s="36"/>
      <c r="U24" s="28"/>
      <c r="V24" s="698"/>
      <c r="W24" s="172">
        <f>AD27</f>
        <v>0</v>
      </c>
      <c r="X24" s="102" t="s">
        <v>27</v>
      </c>
      <c r="Y24" s="136">
        <f>AB25</f>
        <v>0</v>
      </c>
      <c r="Z24" s="44"/>
      <c r="AA24" s="2" t="s">
        <v>28</v>
      </c>
      <c r="AB24" s="3"/>
      <c r="AC24" s="3">
        <f>AB24*1</f>
        <v>0</v>
      </c>
      <c r="AD24" s="3" t="s">
        <v>26</v>
      </c>
      <c r="AE24" s="3">
        <f>AB24*5</f>
        <v>0</v>
      </c>
      <c r="AF24" s="3">
        <f>AC24*4+AE24*4</f>
        <v>0</v>
      </c>
    </row>
    <row r="25" spans="2:32" s="45" customFormat="1" ht="27.95" customHeight="1">
      <c r="B25" s="701" t="s">
        <v>62</v>
      </c>
      <c r="C25" s="700"/>
      <c r="D25" s="28"/>
      <c r="E25" s="28"/>
      <c r="F25" s="28"/>
      <c r="G25" s="29"/>
      <c r="H25" s="36"/>
      <c r="I25" s="29"/>
      <c r="J25" s="332"/>
      <c r="K25" s="106"/>
      <c r="L25" s="30"/>
      <c r="M25" s="31"/>
      <c r="N25" s="28"/>
      <c r="O25" s="31"/>
      <c r="P25" s="28"/>
      <c r="Q25" s="36"/>
      <c r="R25" s="28"/>
      <c r="S25" s="28"/>
      <c r="T25" s="36"/>
      <c r="U25" s="28"/>
      <c r="V25" s="698"/>
      <c r="W25" s="174" t="s">
        <v>11</v>
      </c>
      <c r="X25" s="102" t="s">
        <v>30</v>
      </c>
      <c r="Y25" s="136">
        <f>AB26</f>
        <v>0</v>
      </c>
      <c r="Z25" s="46"/>
      <c r="AA25" s="2" t="s">
        <v>31</v>
      </c>
      <c r="AB25" s="3"/>
      <c r="AC25" s="3"/>
      <c r="AD25" s="3">
        <f>AB25*5</f>
        <v>0</v>
      </c>
      <c r="AE25" s="3" t="s">
        <v>26</v>
      </c>
      <c r="AF25" s="3">
        <f>AD25*9</f>
        <v>0</v>
      </c>
    </row>
    <row r="26" spans="2:32" s="45" customFormat="1" ht="27.95" customHeight="1">
      <c r="B26" s="701"/>
      <c r="C26" s="700"/>
      <c r="D26" s="28"/>
      <c r="E26" s="28"/>
      <c r="F26" s="28"/>
      <c r="G26" s="29"/>
      <c r="H26" s="36"/>
      <c r="I26" s="29"/>
      <c r="J26" s="30"/>
      <c r="K26" s="106"/>
      <c r="L26" s="30"/>
      <c r="M26" s="31"/>
      <c r="N26" s="28"/>
      <c r="O26" s="31"/>
      <c r="P26" s="29"/>
      <c r="Q26" s="36"/>
      <c r="R26" s="29"/>
      <c r="S26" s="28"/>
      <c r="T26" s="36"/>
      <c r="U26" s="29"/>
      <c r="V26" s="698"/>
      <c r="W26" s="172">
        <f>AC27</f>
        <v>0</v>
      </c>
      <c r="X26" s="155" t="s">
        <v>39</v>
      </c>
      <c r="Y26" s="136">
        <v>0</v>
      </c>
      <c r="Z26" s="44"/>
      <c r="AA26" s="2" t="s">
        <v>32</v>
      </c>
      <c r="AB26" s="3"/>
      <c r="AC26" s="2"/>
      <c r="AD26" s="2"/>
      <c r="AE26" s="2">
        <f>AB26*15</f>
        <v>0</v>
      </c>
      <c r="AF26" s="2"/>
    </row>
    <row r="27" spans="2:32" s="45" customFormat="1" ht="27.95" customHeight="1">
      <c r="B27" s="37" t="s">
        <v>33</v>
      </c>
      <c r="C27" s="38"/>
      <c r="D27" s="28"/>
      <c r="E27" s="36"/>
      <c r="F27" s="28"/>
      <c r="G27" s="29"/>
      <c r="H27" s="36"/>
      <c r="I27" s="29"/>
      <c r="J27" s="30"/>
      <c r="K27" s="106"/>
      <c r="L27" s="30"/>
      <c r="M27" s="202"/>
      <c r="N27" s="36"/>
      <c r="O27" s="30"/>
      <c r="P27" s="29"/>
      <c r="Q27" s="36"/>
      <c r="R27" s="29"/>
      <c r="S27" s="29"/>
      <c r="T27" s="36"/>
      <c r="U27" s="29"/>
      <c r="V27" s="698"/>
      <c r="W27" s="187" t="s">
        <v>12</v>
      </c>
      <c r="X27" s="110"/>
      <c r="Y27" s="136"/>
      <c r="Z27" s="46"/>
      <c r="AA27" s="2"/>
      <c r="AB27" s="3"/>
      <c r="AC27" s="2">
        <f>SUM(AC22:AC26)</f>
        <v>0</v>
      </c>
      <c r="AD27" s="2">
        <f>SUM(AD22:AD26)</f>
        <v>0</v>
      </c>
      <c r="AE27" s="2">
        <f>SUM(AE22:AE26)</f>
        <v>0</v>
      </c>
      <c r="AF27" s="2">
        <f>AC27*4+AD27*9+AE27*4</f>
        <v>0</v>
      </c>
    </row>
    <row r="28" spans="2:32" s="45" customFormat="1" ht="27.95" customHeight="1">
      <c r="B28" s="39"/>
      <c r="C28" s="40"/>
      <c r="D28" s="36"/>
      <c r="E28" s="36"/>
      <c r="F28" s="29"/>
      <c r="G28" s="29"/>
      <c r="H28" s="36"/>
      <c r="I28" s="29"/>
      <c r="J28" s="29"/>
      <c r="K28" s="36"/>
      <c r="L28" s="29"/>
      <c r="M28" s="30"/>
      <c r="N28" s="36"/>
      <c r="O28" s="30"/>
      <c r="P28" s="29"/>
      <c r="Q28" s="36"/>
      <c r="R28" s="29"/>
      <c r="S28" s="29"/>
      <c r="T28" s="36"/>
      <c r="U28" s="29"/>
      <c r="V28" s="699"/>
      <c r="W28" s="188">
        <f>(W22*4)+(W24*9)+(W26*4)</f>
        <v>0</v>
      </c>
      <c r="X28" s="117"/>
      <c r="Y28" s="136"/>
      <c r="Z28" s="44"/>
      <c r="AA28" s="46"/>
      <c r="AB28" s="51"/>
      <c r="AC28" s="41" t="e">
        <f>AC27*4/AF27</f>
        <v>#DIV/0!</v>
      </c>
      <c r="AD28" s="41" t="e">
        <f>AD27*9/AF27</f>
        <v>#DIV/0!</v>
      </c>
      <c r="AE28" s="41" t="e">
        <f>AE27*4/AF27</f>
        <v>#DIV/0!</v>
      </c>
      <c r="AF28" s="46"/>
    </row>
    <row r="29" spans="2:32" s="26" customFormat="1" ht="42">
      <c r="B29" s="94"/>
      <c r="C29" s="700"/>
      <c r="D29" s="24">
        <f>'109年5月菜單'!M45</f>
        <v>0</v>
      </c>
      <c r="E29" s="24"/>
      <c r="F29" s="25" t="s">
        <v>15</v>
      </c>
      <c r="G29" s="24">
        <f>'109年5月菜單'!M46</f>
        <v>0</v>
      </c>
      <c r="H29" s="24"/>
      <c r="I29" s="25" t="s">
        <v>15</v>
      </c>
      <c r="J29" s="169">
        <f>'109年5月菜單'!M47</f>
        <v>0</v>
      </c>
      <c r="K29" s="24"/>
      <c r="L29" s="25" t="s">
        <v>15</v>
      </c>
      <c r="M29" s="24">
        <f>'109年5月菜單'!M48</f>
        <v>0</v>
      </c>
      <c r="N29" s="24"/>
      <c r="O29" s="25" t="s">
        <v>15</v>
      </c>
      <c r="P29" s="24">
        <f>'109年5月菜單'!M49</f>
        <v>0</v>
      </c>
      <c r="Q29" s="24"/>
      <c r="R29" s="25" t="s">
        <v>15</v>
      </c>
      <c r="S29" s="24">
        <f>'109年5月菜單'!M50</f>
        <v>0</v>
      </c>
      <c r="T29" s="24"/>
      <c r="U29" s="25" t="s">
        <v>15</v>
      </c>
      <c r="V29" s="697"/>
      <c r="W29" s="170" t="s">
        <v>7</v>
      </c>
      <c r="X29" s="96" t="s">
        <v>17</v>
      </c>
      <c r="Y29" s="135">
        <f>AB30</f>
        <v>0</v>
      </c>
      <c r="Z29" s="2"/>
      <c r="AA29" s="2"/>
      <c r="AB29" s="3"/>
      <c r="AC29" s="2" t="s">
        <v>18</v>
      </c>
      <c r="AD29" s="2" t="s">
        <v>19</v>
      </c>
      <c r="AE29" s="2" t="s">
        <v>20</v>
      </c>
      <c r="AF29" s="2" t="s">
        <v>21</v>
      </c>
    </row>
    <row r="30" spans="2:32" ht="27.95" customHeight="1">
      <c r="B30" s="27" t="s">
        <v>8</v>
      </c>
      <c r="C30" s="700"/>
      <c r="D30" s="31"/>
      <c r="E30" s="31"/>
      <c r="F30" s="31"/>
      <c r="G30" s="31"/>
      <c r="H30" s="29"/>
      <c r="I30" s="29"/>
      <c r="J30" s="31"/>
      <c r="K30" s="214"/>
      <c r="L30" s="30"/>
      <c r="M30" s="30"/>
      <c r="N30" s="159"/>
      <c r="O30" s="30"/>
      <c r="P30" s="30"/>
      <c r="Q30" s="30"/>
      <c r="R30" s="30"/>
      <c r="S30" s="28"/>
      <c r="T30" s="159"/>
      <c r="U30" s="28"/>
      <c r="V30" s="698"/>
      <c r="W30" s="172">
        <f>AE35</f>
        <v>0</v>
      </c>
      <c r="X30" s="99" t="s">
        <v>22</v>
      </c>
      <c r="Y30" s="136">
        <f>AB31</f>
        <v>0</v>
      </c>
      <c r="Z30" s="12"/>
      <c r="AA30" s="21" t="s">
        <v>23</v>
      </c>
      <c r="AC30" s="3">
        <f>AB30*2</f>
        <v>0</v>
      </c>
      <c r="AD30" s="3"/>
      <c r="AE30" s="3">
        <f>AB30*15</f>
        <v>0</v>
      </c>
      <c r="AF30" s="3">
        <f>AC30*4+AE30*4</f>
        <v>0</v>
      </c>
    </row>
    <row r="31" spans="2:32" ht="27.95" customHeight="1">
      <c r="B31" s="27"/>
      <c r="C31" s="700"/>
      <c r="D31" s="31"/>
      <c r="E31" s="31"/>
      <c r="F31" s="31"/>
      <c r="G31" s="28"/>
      <c r="H31" s="29"/>
      <c r="I31" s="29"/>
      <c r="J31" s="30"/>
      <c r="K31" s="30"/>
      <c r="L31" s="30"/>
      <c r="M31" s="30"/>
      <c r="N31" s="159"/>
      <c r="O31" s="30"/>
      <c r="P31" s="30"/>
      <c r="Q31" s="106"/>
      <c r="R31" s="30"/>
      <c r="S31" s="28"/>
      <c r="T31" s="28"/>
      <c r="U31" s="28"/>
      <c r="V31" s="698"/>
      <c r="W31" s="174" t="s">
        <v>9</v>
      </c>
      <c r="X31" s="102" t="s">
        <v>24</v>
      </c>
      <c r="Y31" s="136">
        <f>AB32</f>
        <v>0</v>
      </c>
      <c r="Z31" s="2"/>
      <c r="AA31" s="33" t="s">
        <v>25</v>
      </c>
      <c r="AC31" s="34">
        <f>AB31*7</f>
        <v>0</v>
      </c>
      <c r="AD31" s="3">
        <f>AB31*5</f>
        <v>0</v>
      </c>
      <c r="AE31" s="3" t="s">
        <v>26</v>
      </c>
      <c r="AF31" s="35">
        <f>AC31*4+AD31*9</f>
        <v>0</v>
      </c>
    </row>
    <row r="32" spans="2:32" ht="27.95" customHeight="1">
      <c r="B32" s="27" t="s">
        <v>10</v>
      </c>
      <c r="C32" s="700"/>
      <c r="D32" s="36"/>
      <c r="E32" s="36"/>
      <c r="F32" s="29"/>
      <c r="G32" s="28"/>
      <c r="H32" s="36"/>
      <c r="I32" s="29"/>
      <c r="J32" s="30"/>
      <c r="K32" s="203"/>
      <c r="L32" s="30"/>
      <c r="M32" s="30"/>
      <c r="N32" s="36"/>
      <c r="O32" s="30"/>
      <c r="P32" s="30"/>
      <c r="Q32" s="106"/>
      <c r="R32" s="30"/>
      <c r="S32" s="28"/>
      <c r="T32" s="29"/>
      <c r="U32" s="29"/>
      <c r="V32" s="698"/>
      <c r="W32" s="172">
        <f>AD35</f>
        <v>0</v>
      </c>
      <c r="X32" s="102" t="s">
        <v>27</v>
      </c>
      <c r="Y32" s="136">
        <f>AB33</f>
        <v>0</v>
      </c>
      <c r="Z32" s="12"/>
      <c r="AA32" s="2" t="s">
        <v>28</v>
      </c>
      <c r="AC32" s="3">
        <f>AB32*1</f>
        <v>0</v>
      </c>
      <c r="AD32" s="3" t="s">
        <v>26</v>
      </c>
      <c r="AE32" s="3">
        <f>AB32*5</f>
        <v>0</v>
      </c>
      <c r="AF32" s="3">
        <f>AC32*4+AE32*4</f>
        <v>0</v>
      </c>
    </row>
    <row r="33" spans="2:32" ht="27.95" customHeight="1">
      <c r="B33" s="701" t="s">
        <v>79</v>
      </c>
      <c r="C33" s="700"/>
      <c r="D33" s="36"/>
      <c r="E33" s="36"/>
      <c r="F33" s="29"/>
      <c r="G33" s="28"/>
      <c r="H33" s="36"/>
      <c r="I33" s="29"/>
      <c r="J33" s="30"/>
      <c r="K33" s="203"/>
      <c r="L33" s="30"/>
      <c r="M33" s="30"/>
      <c r="N33" s="36"/>
      <c r="O33" s="30"/>
      <c r="P33" s="29"/>
      <c r="Q33" s="36"/>
      <c r="R33" s="29"/>
      <c r="S33" s="28"/>
      <c r="T33" s="29"/>
      <c r="U33" s="29"/>
      <c r="V33" s="698"/>
      <c r="W33" s="174" t="s">
        <v>11</v>
      </c>
      <c r="X33" s="102" t="s">
        <v>30</v>
      </c>
      <c r="Y33" s="136">
        <f>AB34</f>
        <v>0</v>
      </c>
      <c r="Z33" s="2"/>
      <c r="AA33" s="2" t="s">
        <v>31</v>
      </c>
      <c r="AC33" s="3"/>
      <c r="AD33" s="3">
        <f>AB33*5</f>
        <v>0</v>
      </c>
      <c r="AE33" s="3" t="s">
        <v>26</v>
      </c>
      <c r="AF33" s="3">
        <f>AD33*9</f>
        <v>0</v>
      </c>
    </row>
    <row r="34" spans="2:32" ht="27.95" customHeight="1">
      <c r="B34" s="701"/>
      <c r="C34" s="700"/>
      <c r="D34" s="36"/>
      <c r="E34" s="36"/>
      <c r="F34" s="29"/>
      <c r="G34" s="28"/>
      <c r="H34" s="36"/>
      <c r="I34" s="29"/>
      <c r="J34" s="202"/>
      <c r="K34" s="36"/>
      <c r="L34" s="28"/>
      <c r="M34" s="30"/>
      <c r="N34" s="36"/>
      <c r="O34" s="30"/>
      <c r="P34" s="29"/>
      <c r="Q34" s="36"/>
      <c r="R34" s="29"/>
      <c r="S34" s="28"/>
      <c r="T34" s="36"/>
      <c r="U34" s="29"/>
      <c r="V34" s="698"/>
      <c r="W34" s="172">
        <f>AC35</f>
        <v>0</v>
      </c>
      <c r="X34" s="155" t="s">
        <v>39</v>
      </c>
      <c r="Y34" s="136">
        <v>0</v>
      </c>
      <c r="Z34" s="12"/>
      <c r="AA34" s="2" t="s">
        <v>32</v>
      </c>
      <c r="AE34" s="2">
        <f>AB34*15</f>
        <v>0</v>
      </c>
    </row>
    <row r="35" spans="2:32" ht="27.95" customHeight="1">
      <c r="B35" s="37" t="s">
        <v>33</v>
      </c>
      <c r="C35" s="38"/>
      <c r="D35" s="36"/>
      <c r="E35" s="36"/>
      <c r="F35" s="29"/>
      <c r="G35" s="29"/>
      <c r="H35" s="36"/>
      <c r="I35" s="29"/>
      <c r="J35" s="28"/>
      <c r="K35" s="36"/>
      <c r="L35" s="29"/>
      <c r="M35" s="30"/>
      <c r="N35" s="36"/>
      <c r="O35" s="30"/>
      <c r="P35" s="29"/>
      <c r="Q35" s="36"/>
      <c r="R35" s="29"/>
      <c r="S35" s="29"/>
      <c r="T35" s="29"/>
      <c r="U35" s="29"/>
      <c r="V35" s="698"/>
      <c r="W35" s="174" t="s">
        <v>12</v>
      </c>
      <c r="X35" s="110"/>
      <c r="Y35" s="136"/>
      <c r="Z35" s="2"/>
      <c r="AC35" s="2">
        <f>SUM(AC30:AC34)</f>
        <v>0</v>
      </c>
      <c r="AD35" s="2">
        <f>SUM(AD30:AD34)</f>
        <v>0</v>
      </c>
      <c r="AE35" s="2">
        <f>SUM(AE30:AE34)</f>
        <v>0</v>
      </c>
      <c r="AF35" s="2">
        <f>AC35*4+AD35*9+AE35*4</f>
        <v>0</v>
      </c>
    </row>
    <row r="36" spans="2:32" ht="27.95" customHeight="1" thickBot="1">
      <c r="B36" s="39"/>
      <c r="C36" s="40"/>
      <c r="D36" s="36"/>
      <c r="E36" s="36"/>
      <c r="F36" s="29"/>
      <c r="G36" s="29"/>
      <c r="H36" s="36"/>
      <c r="I36" s="29"/>
      <c r="J36" s="29"/>
      <c r="K36" s="36"/>
      <c r="L36" s="29"/>
      <c r="M36" s="29"/>
      <c r="N36" s="36"/>
      <c r="O36" s="29"/>
      <c r="P36" s="29"/>
      <c r="Q36" s="36"/>
      <c r="R36" s="29"/>
      <c r="S36" s="29"/>
      <c r="T36" s="36"/>
      <c r="U36" s="29"/>
      <c r="V36" s="699"/>
      <c r="W36" s="172">
        <f>(W30*4)+(W32*9)+(W34*4)</f>
        <v>0</v>
      </c>
      <c r="X36" s="141"/>
      <c r="Y36" s="136"/>
      <c r="Z36" s="12"/>
      <c r="AC36" s="41" t="e">
        <f>AC35*4/AF35</f>
        <v>#DIV/0!</v>
      </c>
      <c r="AD36" s="41" t="e">
        <f>AD35*9/AF35</f>
        <v>#DIV/0!</v>
      </c>
      <c r="AE36" s="41" t="e">
        <f>AE35*4/AF35</f>
        <v>#DIV/0!</v>
      </c>
    </row>
    <row r="37" spans="2:32" s="26" customFormat="1" ht="42">
      <c r="B37" s="23"/>
      <c r="C37" s="700"/>
      <c r="D37" s="24">
        <f>'109年5月菜單'!Q45</f>
        <v>0</v>
      </c>
      <c r="E37" s="24"/>
      <c r="F37" s="25" t="s">
        <v>15</v>
      </c>
      <c r="G37" s="24">
        <f>'109年5月菜單'!Q46</f>
        <v>0</v>
      </c>
      <c r="H37" s="24"/>
      <c r="I37" s="25" t="s">
        <v>15</v>
      </c>
      <c r="J37" s="24">
        <f>'109年5月菜單'!Q47</f>
        <v>0</v>
      </c>
      <c r="K37" s="24"/>
      <c r="L37" s="25" t="s">
        <v>15</v>
      </c>
      <c r="M37" s="24">
        <f>'109年5月菜單'!Q48</f>
        <v>0</v>
      </c>
      <c r="N37" s="24"/>
      <c r="O37" s="25" t="s">
        <v>15</v>
      </c>
      <c r="P37" s="24">
        <f>'109年5月菜單'!Q49</f>
        <v>0</v>
      </c>
      <c r="Q37" s="24"/>
      <c r="R37" s="25" t="s">
        <v>15</v>
      </c>
      <c r="S37" s="24">
        <f>'109年5月菜單'!Q50</f>
        <v>0</v>
      </c>
      <c r="T37" s="24"/>
      <c r="U37" s="25" t="s">
        <v>15</v>
      </c>
      <c r="V37" s="697"/>
      <c r="W37" s="170" t="s">
        <v>7</v>
      </c>
      <c r="X37" s="96" t="s">
        <v>17</v>
      </c>
      <c r="Y37" s="135">
        <f>AB38</f>
        <v>0</v>
      </c>
      <c r="Z37" s="2"/>
      <c r="AA37" s="2"/>
      <c r="AB37" s="3"/>
      <c r="AC37" s="2" t="s">
        <v>18</v>
      </c>
      <c r="AD37" s="2" t="s">
        <v>19</v>
      </c>
      <c r="AE37" s="2" t="s">
        <v>20</v>
      </c>
      <c r="AF37" s="2" t="s">
        <v>21</v>
      </c>
    </row>
    <row r="38" spans="2:32" ht="27.95" customHeight="1">
      <c r="B38" s="27" t="s">
        <v>8</v>
      </c>
      <c r="C38" s="700"/>
      <c r="D38" s="31"/>
      <c r="E38" s="28"/>
      <c r="F38" s="29"/>
      <c r="G38" s="29"/>
      <c r="H38" s="29"/>
      <c r="I38" s="29"/>
      <c r="J38" s="28"/>
      <c r="K38" s="28"/>
      <c r="L38" s="28"/>
      <c r="M38" s="31"/>
      <c r="N38" s="28"/>
      <c r="O38" s="31"/>
      <c r="P38" s="30"/>
      <c r="Q38" s="30"/>
      <c r="R38" s="30"/>
      <c r="S38" s="28"/>
      <c r="T38" s="28"/>
      <c r="U38" s="28"/>
      <c r="V38" s="698"/>
      <c r="W38" s="172">
        <f>AE43</f>
        <v>0</v>
      </c>
      <c r="X38" s="99" t="s">
        <v>22</v>
      </c>
      <c r="Y38" s="136">
        <f>AB39</f>
        <v>0</v>
      </c>
      <c r="Z38" s="12"/>
      <c r="AA38" s="21" t="s">
        <v>23</v>
      </c>
      <c r="AC38" s="3">
        <f>AB38*2</f>
        <v>0</v>
      </c>
      <c r="AD38" s="3"/>
      <c r="AE38" s="3">
        <f>AB38*15</f>
        <v>0</v>
      </c>
      <c r="AF38" s="3">
        <f>AC38*4+AE38*4</f>
        <v>0</v>
      </c>
    </row>
    <row r="39" spans="2:32" ht="27.95" customHeight="1">
      <c r="B39" s="27"/>
      <c r="C39" s="700"/>
      <c r="D39" s="28"/>
      <c r="E39" s="28"/>
      <c r="F39" s="29"/>
      <c r="G39" s="29"/>
      <c r="H39" s="29"/>
      <c r="I39" s="29"/>
      <c r="J39" s="28"/>
      <c r="K39" s="31"/>
      <c r="L39" s="28"/>
      <c r="M39" s="31"/>
      <c r="N39" s="28"/>
      <c r="O39" s="31"/>
      <c r="P39" s="29"/>
      <c r="Q39" s="28"/>
      <c r="R39" s="29"/>
      <c r="S39" s="28"/>
      <c r="T39" s="28"/>
      <c r="U39" s="28"/>
      <c r="V39" s="698"/>
      <c r="W39" s="174" t="s">
        <v>9</v>
      </c>
      <c r="X39" s="102" t="s">
        <v>24</v>
      </c>
      <c r="Y39" s="136">
        <f>AB40</f>
        <v>0</v>
      </c>
      <c r="Z39" s="2"/>
      <c r="AA39" s="33" t="s">
        <v>25</v>
      </c>
      <c r="AC39" s="34">
        <f>AB39*7</f>
        <v>0</v>
      </c>
      <c r="AD39" s="3">
        <f>AB39*5</f>
        <v>0</v>
      </c>
      <c r="AE39" s="3" t="s">
        <v>26</v>
      </c>
      <c r="AF39" s="35">
        <f>AC39*4+AD39*9</f>
        <v>0</v>
      </c>
    </row>
    <row r="40" spans="2:32" ht="27.95" customHeight="1">
      <c r="B40" s="27" t="s">
        <v>10</v>
      </c>
      <c r="C40" s="700"/>
      <c r="D40" s="28"/>
      <c r="E40" s="28"/>
      <c r="F40" s="29"/>
      <c r="G40" s="28"/>
      <c r="H40" s="28"/>
      <c r="I40" s="29"/>
      <c r="J40" s="28"/>
      <c r="K40" s="31"/>
      <c r="L40" s="28"/>
      <c r="M40" s="31"/>
      <c r="N40" s="28"/>
      <c r="O40" s="31"/>
      <c r="P40" s="29"/>
      <c r="Q40" s="28"/>
      <c r="R40" s="29"/>
      <c r="S40" s="28"/>
      <c r="T40" s="28"/>
      <c r="U40" s="28"/>
      <c r="V40" s="698"/>
      <c r="W40" s="172">
        <f>(Y38*5)+(Y40*5)</f>
        <v>0</v>
      </c>
      <c r="X40" s="102" t="s">
        <v>27</v>
      </c>
      <c r="Y40" s="136">
        <f>AB41</f>
        <v>0</v>
      </c>
      <c r="Z40" s="12"/>
      <c r="AA40" s="2" t="s">
        <v>28</v>
      </c>
      <c r="AC40" s="3">
        <f>AB40*1</f>
        <v>0</v>
      </c>
      <c r="AD40" s="3" t="s">
        <v>26</v>
      </c>
      <c r="AE40" s="3">
        <f>AB40*5</f>
        <v>0</v>
      </c>
      <c r="AF40" s="3">
        <f>AC40*4+AE40*4</f>
        <v>0</v>
      </c>
    </row>
    <row r="41" spans="2:32" ht="27.95" customHeight="1">
      <c r="B41" s="701" t="s">
        <v>63</v>
      </c>
      <c r="C41" s="700"/>
      <c r="D41" s="28"/>
      <c r="E41" s="28"/>
      <c r="F41" s="29"/>
      <c r="G41" s="29"/>
      <c r="H41" s="36"/>
      <c r="I41" s="29"/>
      <c r="J41" s="329"/>
      <c r="K41" s="36"/>
      <c r="L41" s="28"/>
      <c r="M41" s="329"/>
      <c r="N41" s="28"/>
      <c r="O41" s="31"/>
      <c r="P41" s="29"/>
      <c r="Q41" s="28"/>
      <c r="R41" s="29"/>
      <c r="S41" s="28"/>
      <c r="T41" s="28"/>
      <c r="U41" s="28"/>
      <c r="V41" s="698"/>
      <c r="W41" s="174" t="s">
        <v>11</v>
      </c>
      <c r="X41" s="102" t="s">
        <v>30</v>
      </c>
      <c r="Y41" s="136">
        <f>AB42</f>
        <v>0</v>
      </c>
      <c r="Z41" s="2"/>
      <c r="AA41" s="2" t="s">
        <v>31</v>
      </c>
      <c r="AC41" s="3"/>
      <c r="AD41" s="3">
        <f>AB41*5</f>
        <v>0</v>
      </c>
      <c r="AE41" s="3" t="s">
        <v>26</v>
      </c>
      <c r="AF41" s="3">
        <f>AD41*9</f>
        <v>0</v>
      </c>
    </row>
    <row r="42" spans="2:32" ht="27.95" customHeight="1">
      <c r="B42" s="701"/>
      <c r="C42" s="700"/>
      <c r="D42" s="28"/>
      <c r="E42" s="36"/>
      <c r="F42" s="29"/>
      <c r="G42" s="29"/>
      <c r="H42" s="36"/>
      <c r="I42" s="29"/>
      <c r="J42" s="202"/>
      <c r="K42" s="29"/>
      <c r="L42" s="29"/>
      <c r="M42" s="331"/>
      <c r="N42" s="29"/>
      <c r="O42" s="30"/>
      <c r="P42" s="29"/>
      <c r="Q42" s="36"/>
      <c r="R42" s="29"/>
      <c r="S42" s="28"/>
      <c r="T42" s="36"/>
      <c r="U42" s="28"/>
      <c r="V42" s="698"/>
      <c r="W42" s="172">
        <f>(Y38*7)+(Y37*2)+(Y39*1)</f>
        <v>0</v>
      </c>
      <c r="X42" s="155" t="s">
        <v>39</v>
      </c>
      <c r="Y42" s="136">
        <v>0</v>
      </c>
      <c r="Z42" s="12"/>
      <c r="AA42" s="2" t="s">
        <v>32</v>
      </c>
      <c r="AE42" s="2">
        <f>AB42*15</f>
        <v>0</v>
      </c>
    </row>
    <row r="43" spans="2:32" ht="27.95" customHeight="1">
      <c r="B43" s="37" t="s">
        <v>33</v>
      </c>
      <c r="C43" s="38"/>
      <c r="D43" s="28"/>
      <c r="E43" s="36"/>
      <c r="F43" s="29"/>
      <c r="G43" s="29"/>
      <c r="H43" s="36"/>
      <c r="I43" s="29"/>
      <c r="J43" s="28"/>
      <c r="K43" s="36"/>
      <c r="L43" s="28"/>
      <c r="M43" s="28"/>
      <c r="N43" s="36"/>
      <c r="O43" s="29"/>
      <c r="P43" s="29"/>
      <c r="Q43" s="36"/>
      <c r="R43" s="29"/>
      <c r="S43" s="28"/>
      <c r="T43" s="36"/>
      <c r="U43" s="28"/>
      <c r="V43" s="698"/>
      <c r="W43" s="174" t="s">
        <v>12</v>
      </c>
      <c r="X43" s="110"/>
      <c r="Y43" s="136"/>
      <c r="Z43" s="2"/>
      <c r="AC43" s="2">
        <f>SUM(AC38:AC42)</f>
        <v>0</v>
      </c>
      <c r="AD43" s="2">
        <f>SUM(AD38:AD42)</f>
        <v>0</v>
      </c>
      <c r="AE43" s="2">
        <f>SUM(AE38:AE42)</f>
        <v>0</v>
      </c>
      <c r="AF43" s="2">
        <f>AC43*4+AD43*9+AE43*4</f>
        <v>0</v>
      </c>
    </row>
    <row r="44" spans="2:32" ht="27.95" customHeight="1" thickBot="1">
      <c r="B44" s="52"/>
      <c r="C44" s="40"/>
      <c r="D44" s="53"/>
      <c r="E44" s="53"/>
      <c r="F44" s="54"/>
      <c r="G44" s="54"/>
      <c r="H44" s="53"/>
      <c r="I44" s="54"/>
      <c r="J44" s="54"/>
      <c r="K44" s="53"/>
      <c r="L44" s="54"/>
      <c r="M44" s="199"/>
      <c r="N44" s="53"/>
      <c r="O44" s="54"/>
      <c r="P44" s="54"/>
      <c r="Q44" s="53"/>
      <c r="R44" s="54"/>
      <c r="S44" s="54"/>
      <c r="T44" s="53"/>
      <c r="U44" s="54"/>
      <c r="V44" s="699"/>
      <c r="W44" s="172">
        <f>(W38*4)+(W40*9)+(W42*4)</f>
        <v>0</v>
      </c>
      <c r="X44" s="141"/>
      <c r="Y44" s="142"/>
      <c r="Z44" s="12"/>
      <c r="AC44" s="41" t="e">
        <f>AC43*4/AF43</f>
        <v>#DIV/0!</v>
      </c>
      <c r="AD44" s="41" t="e">
        <f>AD43*9/AF43</f>
        <v>#DIV/0!</v>
      </c>
      <c r="AE44" s="41" t="e">
        <f>AE43*4/AF43</f>
        <v>#DIV/0!</v>
      </c>
    </row>
  </sheetData>
  <mergeCells count="17">
    <mergeCell ref="B1:Y1"/>
    <mergeCell ref="B2:G2"/>
    <mergeCell ref="C5:C10"/>
    <mergeCell ref="V5:V12"/>
    <mergeCell ref="B9:B10"/>
    <mergeCell ref="C21:C26"/>
    <mergeCell ref="V21:V28"/>
    <mergeCell ref="B25:B26"/>
    <mergeCell ref="C13:C18"/>
    <mergeCell ref="V13:V20"/>
    <mergeCell ref="B17:B18"/>
    <mergeCell ref="C29:C34"/>
    <mergeCell ref="V29:V36"/>
    <mergeCell ref="B33:B34"/>
    <mergeCell ref="B41:B42"/>
    <mergeCell ref="C37:C42"/>
    <mergeCell ref="V37:V44"/>
  </mergeCells>
  <phoneticPr fontId="19" type="noConversion"/>
  <pageMargins left="1.28" right="0.17" top="0.18" bottom="0.17" header="0.5" footer="0.23"/>
  <pageSetup paperSize="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3"/>
  <sheetViews>
    <sheetView zoomScale="20" zoomScaleNormal="20" zoomScaleSheetLayoutView="26" workbookViewId="0">
      <selection activeCell="AQ25" sqref="AQ25"/>
    </sheetView>
  </sheetViews>
  <sheetFormatPr defaultColWidth="9" defaultRowHeight="16.5"/>
  <cols>
    <col min="1" max="3" width="25.625" style="226" customWidth="1"/>
    <col min="4" max="4" width="33" style="226" customWidth="1"/>
    <col min="5" max="7" width="25.625" style="226" customWidth="1"/>
    <col min="8" max="8" width="33.25" style="226" customWidth="1"/>
    <col min="9" max="11" width="25.625" style="226" customWidth="1"/>
    <col min="12" max="12" width="30.75" style="226" customWidth="1"/>
    <col min="13" max="15" width="25.625" style="226" customWidth="1"/>
    <col min="16" max="16" width="31.125" style="226" customWidth="1"/>
    <col min="17" max="19" width="25.625" style="226" customWidth="1"/>
    <col min="20" max="20" width="33" style="226" customWidth="1"/>
    <col min="21" max="16384" width="9" style="226"/>
  </cols>
  <sheetData>
    <row r="1" spans="1:28" ht="51.75" customHeight="1">
      <c r="A1" s="754"/>
      <c r="B1" s="754"/>
      <c r="C1" s="754"/>
      <c r="D1" s="754"/>
      <c r="E1" s="754"/>
      <c r="F1" s="754"/>
      <c r="G1" s="754"/>
      <c r="H1" s="754"/>
      <c r="O1" s="756" t="s">
        <v>439</v>
      </c>
      <c r="P1" s="756"/>
      <c r="Q1" s="757"/>
      <c r="R1" s="757"/>
      <c r="U1" s="227"/>
      <c r="V1" s="227"/>
    </row>
    <row r="2" spans="1:28" ht="51.75" customHeight="1">
      <c r="A2" s="754"/>
      <c r="B2" s="754"/>
      <c r="C2" s="754"/>
      <c r="D2" s="754"/>
      <c r="E2" s="754"/>
      <c r="F2" s="754"/>
      <c r="G2" s="754"/>
      <c r="H2" s="754"/>
      <c r="O2" s="758" t="s">
        <v>54</v>
      </c>
      <c r="P2" s="758"/>
      <c r="Q2" s="334"/>
      <c r="R2" s="334"/>
      <c r="U2" s="227"/>
      <c r="V2" s="227"/>
    </row>
    <row r="3" spans="1:28" ht="110.1" customHeight="1" thickBot="1">
      <c r="A3" s="755"/>
      <c r="B3" s="755"/>
      <c r="C3" s="755"/>
      <c r="D3" s="755"/>
      <c r="E3" s="755"/>
      <c r="F3" s="755"/>
      <c r="G3" s="755"/>
      <c r="H3" s="755"/>
      <c r="O3" s="759"/>
      <c r="P3" s="759"/>
      <c r="Q3" s="228"/>
      <c r="R3" s="228"/>
      <c r="U3" s="227"/>
      <c r="V3" s="227"/>
    </row>
    <row r="4" spans="1:28" s="229" customFormat="1" ht="54.95" customHeight="1" thickBot="1">
      <c r="A4" s="736"/>
      <c r="B4" s="737"/>
      <c r="C4" s="737"/>
      <c r="D4" s="738"/>
      <c r="E4" s="736"/>
      <c r="F4" s="737"/>
      <c r="G4" s="737"/>
      <c r="H4" s="738"/>
      <c r="I4" s="736"/>
      <c r="J4" s="737"/>
      <c r="K4" s="737"/>
      <c r="L4" s="738"/>
      <c r="M4" s="736"/>
      <c r="N4" s="737"/>
      <c r="O4" s="737"/>
      <c r="P4" s="738"/>
      <c r="Q4" s="736" t="s">
        <v>325</v>
      </c>
      <c r="R4" s="737"/>
      <c r="S4" s="737"/>
      <c r="T4" s="738"/>
      <c r="U4" s="227"/>
      <c r="V4" s="227"/>
    </row>
    <row r="5" spans="1:28" s="230" customFormat="1" ht="54.95" customHeight="1">
      <c r="A5" s="646"/>
      <c r="B5" s="647"/>
      <c r="C5" s="647"/>
      <c r="D5" s="647"/>
      <c r="E5" s="640"/>
      <c r="F5" s="640"/>
      <c r="G5" s="640"/>
      <c r="H5" s="640"/>
      <c r="I5" s="640"/>
      <c r="J5" s="640"/>
      <c r="K5" s="640"/>
      <c r="L5" s="640"/>
      <c r="M5" s="640"/>
      <c r="N5" s="640"/>
      <c r="O5" s="640"/>
      <c r="P5" s="640"/>
      <c r="Q5" s="730" t="s">
        <v>319</v>
      </c>
      <c r="R5" s="731"/>
      <c r="S5" s="731"/>
      <c r="T5" s="732"/>
      <c r="U5" s="227"/>
      <c r="V5" s="227"/>
    </row>
    <row r="6" spans="1:28" s="230" customFormat="1" ht="54.95" customHeight="1">
      <c r="A6" s="639"/>
      <c r="B6" s="640"/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724" t="s">
        <v>320</v>
      </c>
      <c r="R6" s="725"/>
      <c r="S6" s="725"/>
      <c r="T6" s="726"/>
      <c r="U6" s="227"/>
      <c r="V6" s="227"/>
    </row>
    <row r="7" spans="1:28" s="231" customFormat="1" ht="54.95" customHeight="1">
      <c r="A7" s="639"/>
      <c r="B7" s="640"/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724" t="s">
        <v>321</v>
      </c>
      <c r="R7" s="725"/>
      <c r="S7" s="725"/>
      <c r="T7" s="726"/>
      <c r="U7" s="227"/>
      <c r="V7" s="227"/>
    </row>
    <row r="8" spans="1:28" s="231" customFormat="1" ht="54.95" customHeight="1">
      <c r="A8" s="639"/>
      <c r="B8" s="640"/>
      <c r="C8" s="640"/>
      <c r="D8" s="640"/>
      <c r="E8" s="640"/>
      <c r="F8" s="640"/>
      <c r="G8" s="640"/>
      <c r="H8" s="640"/>
      <c r="I8" s="640"/>
      <c r="J8" s="640"/>
      <c r="K8" s="640"/>
      <c r="L8" s="640"/>
      <c r="M8" s="640"/>
      <c r="N8" s="640"/>
      <c r="O8" s="640"/>
      <c r="P8" s="640"/>
      <c r="Q8" s="724" t="s">
        <v>322</v>
      </c>
      <c r="R8" s="725"/>
      <c r="S8" s="725"/>
      <c r="T8" s="726"/>
      <c r="U8" s="227"/>
      <c r="V8" s="227"/>
    </row>
    <row r="9" spans="1:28" s="231" customFormat="1" ht="54.95" customHeight="1">
      <c r="A9" s="639"/>
      <c r="B9" s="640"/>
      <c r="C9" s="640"/>
      <c r="D9" s="640"/>
      <c r="E9" s="640"/>
      <c r="F9" s="640"/>
      <c r="G9" s="640"/>
      <c r="H9" s="640"/>
      <c r="I9" s="640"/>
      <c r="J9" s="640"/>
      <c r="K9" s="640"/>
      <c r="L9" s="640"/>
      <c r="M9" s="640"/>
      <c r="N9" s="640"/>
      <c r="O9" s="640"/>
      <c r="P9" s="640"/>
      <c r="Q9" s="724" t="s">
        <v>323</v>
      </c>
      <c r="R9" s="725"/>
      <c r="S9" s="725"/>
      <c r="T9" s="726"/>
      <c r="U9" s="227"/>
      <c r="V9" s="227"/>
    </row>
    <row r="10" spans="1:28" s="231" customFormat="1" ht="54.95" customHeight="1" thickBot="1">
      <c r="A10" s="639"/>
      <c r="B10" s="640"/>
      <c r="C10" s="640"/>
      <c r="D10" s="640"/>
      <c r="E10" s="640"/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739" t="s">
        <v>324</v>
      </c>
      <c r="R10" s="740"/>
      <c r="S10" s="740"/>
      <c r="T10" s="741"/>
      <c r="U10" s="227"/>
      <c r="V10" s="227"/>
    </row>
    <row r="11" spans="1:28" s="232" customFormat="1" ht="31.5" hidden="1" customHeight="1" thickBot="1">
      <c r="A11" s="748"/>
      <c r="B11" s="749"/>
      <c r="C11" s="749"/>
      <c r="D11" s="750"/>
      <c r="E11" s="748"/>
      <c r="F11" s="749"/>
      <c r="G11" s="749"/>
      <c r="H11" s="750"/>
      <c r="I11" s="748"/>
      <c r="J11" s="749"/>
      <c r="K11" s="749"/>
      <c r="L11" s="750"/>
      <c r="M11" s="748"/>
      <c r="N11" s="749"/>
      <c r="O11" s="749"/>
      <c r="P11" s="750"/>
      <c r="Q11" s="751"/>
      <c r="R11" s="752"/>
      <c r="S11" s="752"/>
      <c r="T11" s="753"/>
      <c r="U11" s="227"/>
      <c r="V11" s="227"/>
    </row>
    <row r="12" spans="1:28" s="232" customFormat="1" ht="25.5" customHeight="1">
      <c r="A12" s="309" t="s">
        <v>41</v>
      </c>
      <c r="B12" s="310">
        <f>第一週明細!W12</f>
        <v>723.8</v>
      </c>
      <c r="C12" s="310" t="s">
        <v>9</v>
      </c>
      <c r="D12" s="311">
        <f>第一週明細!W8</f>
        <v>25</v>
      </c>
      <c r="E12" s="309" t="s">
        <v>41</v>
      </c>
      <c r="F12" s="310">
        <f>第一週明細!W20</f>
        <v>737.9</v>
      </c>
      <c r="G12" s="310" t="s">
        <v>9</v>
      </c>
      <c r="H12" s="311">
        <f>第一週明細!W16</f>
        <v>23</v>
      </c>
      <c r="I12" s="309" t="s">
        <v>41</v>
      </c>
      <c r="J12" s="310">
        <f>第一週明細!W28</f>
        <v>737.9</v>
      </c>
      <c r="K12" s="310" t="s">
        <v>9</v>
      </c>
      <c r="L12" s="311">
        <f>第一週明細!W24</f>
        <v>25.5</v>
      </c>
      <c r="M12" s="309" t="s">
        <v>41</v>
      </c>
      <c r="N12" s="310">
        <f>第一週明細!W36</f>
        <v>731.7</v>
      </c>
      <c r="O12" s="310" t="s">
        <v>9</v>
      </c>
      <c r="P12" s="311">
        <f>第一週明細!W32</f>
        <v>24.5</v>
      </c>
      <c r="Q12" s="309" t="s">
        <v>41</v>
      </c>
      <c r="R12" s="310">
        <f>第一週明細!W44</f>
        <v>724.4</v>
      </c>
      <c r="S12" s="310" t="s">
        <v>9</v>
      </c>
      <c r="T12" s="311">
        <f>第一週明細!W40</f>
        <v>24</v>
      </c>
      <c r="U12" s="227"/>
      <c r="V12" s="227"/>
    </row>
    <row r="13" spans="1:28" s="232" customFormat="1" ht="30.75" customHeight="1" thickBot="1">
      <c r="A13" s="314" t="s">
        <v>7</v>
      </c>
      <c r="B13" s="315">
        <f>第一週明細!W6</f>
        <v>94</v>
      </c>
      <c r="C13" s="315" t="s">
        <v>11</v>
      </c>
      <c r="D13" s="316">
        <f>第一週明細!W10</f>
        <v>30.7</v>
      </c>
      <c r="E13" s="314" t="s">
        <v>288</v>
      </c>
      <c r="F13" s="315">
        <f>第一週明細!W14</f>
        <v>95.5</v>
      </c>
      <c r="G13" s="315" t="s">
        <v>76</v>
      </c>
      <c r="H13" s="316">
        <f>第一週明細!W18</f>
        <v>31.6</v>
      </c>
      <c r="I13" s="314" t="s">
        <v>288</v>
      </c>
      <c r="J13" s="315">
        <f>第一週明細!W22</f>
        <v>95.5</v>
      </c>
      <c r="K13" s="315" t="s">
        <v>11</v>
      </c>
      <c r="L13" s="316">
        <f>第一週明細!W26</f>
        <v>31.6</v>
      </c>
      <c r="M13" s="314" t="s">
        <v>288</v>
      </c>
      <c r="N13" s="315">
        <f>第一週明細!W30</f>
        <v>95.5</v>
      </c>
      <c r="O13" s="315" t="s">
        <v>11</v>
      </c>
      <c r="P13" s="316">
        <f>第一週明細!W34</f>
        <v>32.300000000000004</v>
      </c>
      <c r="Q13" s="314" t="s">
        <v>288</v>
      </c>
      <c r="R13" s="315">
        <f>第一週明細!W38</f>
        <v>95.5</v>
      </c>
      <c r="S13" s="315" t="s">
        <v>11</v>
      </c>
      <c r="T13" s="316">
        <f>第一週明細!W42</f>
        <v>31.6</v>
      </c>
      <c r="U13" s="227"/>
      <c r="V13" s="227"/>
    </row>
    <row r="14" spans="1:28" s="233" customFormat="1" ht="54.95" customHeight="1" thickBot="1">
      <c r="A14" s="736" t="s">
        <v>290</v>
      </c>
      <c r="B14" s="737"/>
      <c r="C14" s="737"/>
      <c r="D14" s="738"/>
      <c r="E14" s="736" t="s">
        <v>291</v>
      </c>
      <c r="F14" s="737"/>
      <c r="G14" s="737"/>
      <c r="H14" s="738"/>
      <c r="I14" s="736" t="s">
        <v>292</v>
      </c>
      <c r="J14" s="737"/>
      <c r="K14" s="737"/>
      <c r="L14" s="738"/>
      <c r="M14" s="736" t="s">
        <v>293</v>
      </c>
      <c r="N14" s="737"/>
      <c r="O14" s="737"/>
      <c r="P14" s="738"/>
      <c r="Q14" s="736" t="s">
        <v>294</v>
      </c>
      <c r="R14" s="737"/>
      <c r="S14" s="737"/>
      <c r="T14" s="738"/>
      <c r="U14" s="227"/>
      <c r="V14" s="227"/>
      <c r="AB14" s="233" t="s">
        <v>26</v>
      </c>
    </row>
    <row r="15" spans="1:28" s="231" customFormat="1" ht="54.95" customHeight="1">
      <c r="A15" s="730" t="s">
        <v>333</v>
      </c>
      <c r="B15" s="731"/>
      <c r="C15" s="731"/>
      <c r="D15" s="732"/>
      <c r="E15" s="730" t="s">
        <v>334</v>
      </c>
      <c r="F15" s="731"/>
      <c r="G15" s="731"/>
      <c r="H15" s="732"/>
      <c r="I15" s="730" t="s">
        <v>333</v>
      </c>
      <c r="J15" s="731"/>
      <c r="K15" s="731"/>
      <c r="L15" s="732"/>
      <c r="M15" s="730" t="s">
        <v>335</v>
      </c>
      <c r="N15" s="731"/>
      <c r="O15" s="731"/>
      <c r="P15" s="732"/>
      <c r="Q15" s="724" t="s">
        <v>336</v>
      </c>
      <c r="R15" s="725"/>
      <c r="S15" s="725"/>
      <c r="T15" s="726"/>
      <c r="U15" s="227"/>
      <c r="V15" s="227"/>
    </row>
    <row r="16" spans="1:28" s="231" customFormat="1" ht="54.95" customHeight="1">
      <c r="A16" s="724" t="s">
        <v>337</v>
      </c>
      <c r="B16" s="725"/>
      <c r="C16" s="725"/>
      <c r="D16" s="726"/>
      <c r="E16" s="724" t="s">
        <v>338</v>
      </c>
      <c r="F16" s="725"/>
      <c r="G16" s="725"/>
      <c r="H16" s="726"/>
      <c r="I16" s="724" t="s">
        <v>339</v>
      </c>
      <c r="J16" s="725"/>
      <c r="K16" s="725"/>
      <c r="L16" s="726"/>
      <c r="M16" s="724" t="s">
        <v>340</v>
      </c>
      <c r="N16" s="725"/>
      <c r="O16" s="725"/>
      <c r="P16" s="726"/>
      <c r="Q16" s="724" t="s">
        <v>341</v>
      </c>
      <c r="R16" s="725"/>
      <c r="S16" s="725"/>
      <c r="T16" s="726"/>
      <c r="U16" s="227"/>
      <c r="V16" s="227"/>
    </row>
    <row r="17" spans="1:32" s="231" customFormat="1" ht="54.95" customHeight="1">
      <c r="A17" s="724" t="s">
        <v>342</v>
      </c>
      <c r="B17" s="725"/>
      <c r="C17" s="725"/>
      <c r="D17" s="726"/>
      <c r="E17" s="724" t="s">
        <v>343</v>
      </c>
      <c r="F17" s="725"/>
      <c r="G17" s="725"/>
      <c r="H17" s="726"/>
      <c r="I17" s="724" t="s">
        <v>344</v>
      </c>
      <c r="J17" s="725"/>
      <c r="K17" s="725"/>
      <c r="L17" s="726"/>
      <c r="M17" s="724" t="s">
        <v>345</v>
      </c>
      <c r="N17" s="725"/>
      <c r="O17" s="725"/>
      <c r="P17" s="726"/>
      <c r="Q17" s="724" t="s">
        <v>346</v>
      </c>
      <c r="R17" s="725"/>
      <c r="S17" s="725"/>
      <c r="T17" s="726"/>
      <c r="U17" s="227"/>
      <c r="V17" s="227"/>
    </row>
    <row r="18" spans="1:32" s="231" customFormat="1" ht="54.95" customHeight="1">
      <c r="A18" s="724" t="s">
        <v>347</v>
      </c>
      <c r="B18" s="725"/>
      <c r="C18" s="725"/>
      <c r="D18" s="726"/>
      <c r="E18" s="724" t="s">
        <v>348</v>
      </c>
      <c r="F18" s="725"/>
      <c r="G18" s="725"/>
      <c r="H18" s="726"/>
      <c r="I18" s="724" t="s">
        <v>349</v>
      </c>
      <c r="J18" s="725"/>
      <c r="K18" s="725"/>
      <c r="L18" s="726"/>
      <c r="M18" s="724" t="s">
        <v>350</v>
      </c>
      <c r="N18" s="725"/>
      <c r="O18" s="725"/>
      <c r="P18" s="726"/>
      <c r="Q18" s="724" t="s">
        <v>351</v>
      </c>
      <c r="R18" s="725"/>
      <c r="S18" s="725"/>
      <c r="T18" s="726"/>
    </row>
    <row r="19" spans="1:32" s="231" customFormat="1" ht="54.95" customHeight="1">
      <c r="A19" s="724" t="s">
        <v>352</v>
      </c>
      <c r="B19" s="725"/>
      <c r="C19" s="725"/>
      <c r="D19" s="726"/>
      <c r="E19" s="724" t="s">
        <v>353</v>
      </c>
      <c r="F19" s="725"/>
      <c r="G19" s="725"/>
      <c r="H19" s="726"/>
      <c r="I19" s="724" t="s">
        <v>354</v>
      </c>
      <c r="J19" s="725"/>
      <c r="K19" s="725"/>
      <c r="L19" s="726"/>
      <c r="M19" s="724" t="s">
        <v>355</v>
      </c>
      <c r="N19" s="725"/>
      <c r="O19" s="725"/>
      <c r="P19" s="726"/>
      <c r="Q19" s="724" t="s">
        <v>356</v>
      </c>
      <c r="R19" s="725"/>
      <c r="S19" s="725"/>
      <c r="T19" s="726"/>
    </row>
    <row r="20" spans="1:32" s="231" customFormat="1" ht="54.95" customHeight="1" thickBot="1">
      <c r="A20" s="739" t="s">
        <v>357</v>
      </c>
      <c r="B20" s="740"/>
      <c r="C20" s="740"/>
      <c r="D20" s="741"/>
      <c r="E20" s="739" t="s">
        <v>358</v>
      </c>
      <c r="F20" s="740"/>
      <c r="G20" s="740"/>
      <c r="H20" s="741"/>
      <c r="I20" s="739" t="s">
        <v>359</v>
      </c>
      <c r="J20" s="740"/>
      <c r="K20" s="740"/>
      <c r="L20" s="741"/>
      <c r="M20" s="739" t="s">
        <v>360</v>
      </c>
      <c r="N20" s="740"/>
      <c r="O20" s="740"/>
      <c r="P20" s="741"/>
      <c r="Q20" s="739" t="s">
        <v>361</v>
      </c>
      <c r="R20" s="740"/>
      <c r="S20" s="740"/>
      <c r="T20" s="741"/>
    </row>
    <row r="21" spans="1:32" s="232" customFormat="1" ht="1.5" customHeight="1" thickBot="1">
      <c r="A21" s="306" t="s">
        <v>41</v>
      </c>
      <c r="B21" s="307"/>
      <c r="C21" s="307" t="s">
        <v>9</v>
      </c>
      <c r="D21" s="308" t="str">
        <f>第一週明細!W17</f>
        <v>蛋白質：</v>
      </c>
      <c r="E21" s="742"/>
      <c r="F21" s="743"/>
      <c r="G21" s="743"/>
      <c r="H21" s="744"/>
      <c r="I21" s="733"/>
      <c r="J21" s="734"/>
      <c r="K21" s="734"/>
      <c r="L21" s="735"/>
      <c r="M21" s="733"/>
      <c r="N21" s="734"/>
      <c r="O21" s="734"/>
      <c r="P21" s="735"/>
      <c r="Q21" s="745" t="s">
        <v>204</v>
      </c>
      <c r="R21" s="746"/>
      <c r="S21" s="746"/>
      <c r="T21" s="747"/>
      <c r="U21" s="231"/>
      <c r="V21" s="231"/>
      <c r="W21" s="231"/>
      <c r="X21" s="231"/>
      <c r="Y21" s="231"/>
    </row>
    <row r="22" spans="1:32" s="232" customFormat="1" ht="29.25" customHeight="1">
      <c r="A22" s="306" t="s">
        <v>41</v>
      </c>
      <c r="B22" s="307">
        <f>第二週明細!W12</f>
        <v>743.8</v>
      </c>
      <c r="C22" s="307" t="s">
        <v>9</v>
      </c>
      <c r="D22" s="308">
        <f>第二週明細!W8</f>
        <v>25</v>
      </c>
      <c r="E22" s="317" t="s">
        <v>41</v>
      </c>
      <c r="F22" s="318">
        <f>第二週明細!W20</f>
        <v>702.5</v>
      </c>
      <c r="G22" s="318" t="s">
        <v>9</v>
      </c>
      <c r="H22" s="319">
        <f>第二週明細!W16</f>
        <v>23</v>
      </c>
      <c r="I22" s="320" t="s">
        <v>41</v>
      </c>
      <c r="J22" s="318">
        <f>第二週明細!W28</f>
        <v>729.1</v>
      </c>
      <c r="K22" s="318" t="s">
        <v>9</v>
      </c>
      <c r="L22" s="319">
        <f>第二週明細!W24</f>
        <v>23.5</v>
      </c>
      <c r="M22" s="320" t="s">
        <v>41</v>
      </c>
      <c r="N22" s="318">
        <f>第二週明細!W36</f>
        <v>721.9</v>
      </c>
      <c r="O22" s="318" t="s">
        <v>9</v>
      </c>
      <c r="P22" s="319">
        <f>第二週明細!W32</f>
        <v>23.5</v>
      </c>
      <c r="Q22" s="320" t="s">
        <v>41</v>
      </c>
      <c r="R22" s="318">
        <f>第二週明細!W44</f>
        <v>716</v>
      </c>
      <c r="S22" s="318" t="s">
        <v>9</v>
      </c>
      <c r="T22" s="319">
        <f>第二週明細!W40</f>
        <v>24</v>
      </c>
      <c r="U22" s="227"/>
      <c r="V22" s="227"/>
    </row>
    <row r="23" spans="1:32" s="232" customFormat="1" ht="28.5" customHeight="1" thickBot="1">
      <c r="A23" s="316" t="s">
        <v>288</v>
      </c>
      <c r="B23" s="316">
        <f>第二週明細!W6</f>
        <v>96.5</v>
      </c>
      <c r="C23" s="315" t="s">
        <v>11</v>
      </c>
      <c r="D23" s="316">
        <f>第二週明細!W10</f>
        <v>33.200000000000003</v>
      </c>
      <c r="E23" s="321" t="s">
        <v>288</v>
      </c>
      <c r="F23" s="322">
        <f>第二週明細!W14</f>
        <v>95.5</v>
      </c>
      <c r="G23" s="322" t="s">
        <v>11</v>
      </c>
      <c r="H23" s="323">
        <f>第二週明細!W18</f>
        <v>29.5</v>
      </c>
      <c r="I23" s="321" t="s">
        <v>288</v>
      </c>
      <c r="J23" s="322">
        <f>第二週明細!W22</f>
        <v>100</v>
      </c>
      <c r="K23" s="322" t="s">
        <v>11</v>
      </c>
      <c r="L23" s="322">
        <f>第二週明細!W26</f>
        <v>29.400000000000002</v>
      </c>
      <c r="M23" s="322" t="s">
        <v>288</v>
      </c>
      <c r="N23" s="322">
        <f>第二週明細!W30</f>
        <v>96.5</v>
      </c>
      <c r="O23" s="322" t="s">
        <v>11</v>
      </c>
      <c r="P23" s="323">
        <f>第二週明細!W34</f>
        <v>31.099999999999998</v>
      </c>
      <c r="Q23" s="321" t="s">
        <v>288</v>
      </c>
      <c r="R23" s="322">
        <f>第二週明細!W38</f>
        <v>95.5</v>
      </c>
      <c r="S23" s="322" t="s">
        <v>11</v>
      </c>
      <c r="T23" s="323">
        <f>第二週明細!W42</f>
        <v>29.5</v>
      </c>
      <c r="U23" s="227"/>
      <c r="V23" s="227"/>
    </row>
    <row r="24" spans="1:32" s="233" customFormat="1" ht="54.95" customHeight="1" thickBot="1">
      <c r="A24" s="736" t="s">
        <v>434</v>
      </c>
      <c r="B24" s="737"/>
      <c r="C24" s="737"/>
      <c r="D24" s="738"/>
      <c r="E24" s="736" t="s">
        <v>435</v>
      </c>
      <c r="F24" s="737"/>
      <c r="G24" s="737"/>
      <c r="H24" s="738"/>
      <c r="I24" s="736" t="s">
        <v>436</v>
      </c>
      <c r="J24" s="737"/>
      <c r="K24" s="737"/>
      <c r="L24" s="738"/>
      <c r="M24" s="736" t="s">
        <v>437</v>
      </c>
      <c r="N24" s="737"/>
      <c r="O24" s="737"/>
      <c r="P24" s="738"/>
      <c r="Q24" s="736" t="s">
        <v>438</v>
      </c>
      <c r="R24" s="737"/>
      <c r="S24" s="737"/>
      <c r="T24" s="738"/>
      <c r="U24" s="227"/>
      <c r="V24" s="227"/>
    </row>
    <row r="25" spans="1:32" s="231" customFormat="1" ht="54.95" customHeight="1">
      <c r="A25" s="730" t="s">
        <v>326</v>
      </c>
      <c r="B25" s="731"/>
      <c r="C25" s="731"/>
      <c r="D25" s="732"/>
      <c r="E25" s="730" t="s">
        <v>362</v>
      </c>
      <c r="F25" s="731"/>
      <c r="G25" s="731"/>
      <c r="H25" s="732"/>
      <c r="I25" s="730" t="s">
        <v>326</v>
      </c>
      <c r="J25" s="731"/>
      <c r="K25" s="731"/>
      <c r="L25" s="732"/>
      <c r="M25" s="730" t="s">
        <v>327</v>
      </c>
      <c r="N25" s="731"/>
      <c r="O25" s="731"/>
      <c r="P25" s="732"/>
      <c r="Q25" s="724" t="s">
        <v>363</v>
      </c>
      <c r="R25" s="725"/>
      <c r="S25" s="725"/>
      <c r="T25" s="726"/>
      <c r="U25" s="227"/>
      <c r="V25" s="227"/>
    </row>
    <row r="26" spans="1:32" s="231" customFormat="1" ht="54.95" customHeight="1">
      <c r="A26" s="724" t="s">
        <v>364</v>
      </c>
      <c r="B26" s="725"/>
      <c r="C26" s="725"/>
      <c r="D26" s="726"/>
      <c r="E26" s="724" t="s">
        <v>365</v>
      </c>
      <c r="F26" s="725"/>
      <c r="G26" s="725"/>
      <c r="H26" s="726"/>
      <c r="I26" s="724" t="s">
        <v>366</v>
      </c>
      <c r="J26" s="725"/>
      <c r="K26" s="725"/>
      <c r="L26" s="726"/>
      <c r="M26" s="724" t="s">
        <v>367</v>
      </c>
      <c r="N26" s="725"/>
      <c r="O26" s="725"/>
      <c r="P26" s="726"/>
      <c r="Q26" s="724" t="s">
        <v>368</v>
      </c>
      <c r="R26" s="725"/>
      <c r="S26" s="725"/>
      <c r="T26" s="726"/>
      <c r="U26" s="227"/>
      <c r="V26" s="227"/>
    </row>
    <row r="27" spans="1:32" s="231" customFormat="1" ht="54.95" customHeight="1">
      <c r="A27" s="724" t="s">
        <v>369</v>
      </c>
      <c r="B27" s="725"/>
      <c r="C27" s="725"/>
      <c r="D27" s="726"/>
      <c r="E27" s="724" t="s">
        <v>370</v>
      </c>
      <c r="F27" s="725"/>
      <c r="G27" s="725"/>
      <c r="H27" s="726"/>
      <c r="I27" s="724" t="s">
        <v>371</v>
      </c>
      <c r="J27" s="725"/>
      <c r="K27" s="725"/>
      <c r="L27" s="726"/>
      <c r="M27" s="724" t="s">
        <v>372</v>
      </c>
      <c r="N27" s="725"/>
      <c r="O27" s="725"/>
      <c r="P27" s="726"/>
      <c r="Q27" s="724" t="s">
        <v>373</v>
      </c>
      <c r="R27" s="725"/>
      <c r="S27" s="725"/>
      <c r="T27" s="726"/>
      <c r="U27" s="227"/>
      <c r="V27" s="227"/>
      <c r="AA27" s="233"/>
      <c r="AB27" s="233"/>
      <c r="AC27" s="233"/>
      <c r="AD27" s="233"/>
      <c r="AE27" s="233"/>
      <c r="AF27" s="233"/>
    </row>
    <row r="28" spans="1:32" s="231" customFormat="1" ht="54.95" customHeight="1">
      <c r="A28" s="724" t="s">
        <v>374</v>
      </c>
      <c r="B28" s="725"/>
      <c r="C28" s="725"/>
      <c r="D28" s="726"/>
      <c r="E28" s="724" t="s">
        <v>375</v>
      </c>
      <c r="F28" s="725"/>
      <c r="G28" s="725"/>
      <c r="H28" s="726"/>
      <c r="I28" s="724" t="s">
        <v>376</v>
      </c>
      <c r="J28" s="725"/>
      <c r="K28" s="725"/>
      <c r="L28" s="726"/>
      <c r="M28" s="724" t="s">
        <v>377</v>
      </c>
      <c r="N28" s="725"/>
      <c r="O28" s="725"/>
      <c r="P28" s="726"/>
      <c r="Q28" s="724" t="s">
        <v>378</v>
      </c>
      <c r="R28" s="725"/>
      <c r="S28" s="725"/>
      <c r="T28" s="726"/>
      <c r="U28" s="227"/>
      <c r="V28" s="227"/>
    </row>
    <row r="29" spans="1:32" s="231" customFormat="1" ht="54.95" customHeight="1">
      <c r="A29" s="724" t="s">
        <v>329</v>
      </c>
      <c r="B29" s="725"/>
      <c r="C29" s="725"/>
      <c r="D29" s="726"/>
      <c r="E29" s="724" t="s">
        <v>379</v>
      </c>
      <c r="F29" s="725"/>
      <c r="G29" s="725"/>
      <c r="H29" s="726"/>
      <c r="I29" s="724" t="s">
        <v>328</v>
      </c>
      <c r="J29" s="725"/>
      <c r="K29" s="725"/>
      <c r="L29" s="726"/>
      <c r="M29" s="724" t="s">
        <v>380</v>
      </c>
      <c r="N29" s="725"/>
      <c r="O29" s="725"/>
      <c r="P29" s="726"/>
      <c r="Q29" s="724" t="s">
        <v>381</v>
      </c>
      <c r="R29" s="725"/>
      <c r="S29" s="725"/>
      <c r="T29" s="726"/>
      <c r="U29" s="227"/>
      <c r="V29" s="227"/>
    </row>
    <row r="30" spans="1:32" s="231" customFormat="1" ht="54.95" customHeight="1">
      <c r="A30" s="727" t="s">
        <v>382</v>
      </c>
      <c r="B30" s="728"/>
      <c r="C30" s="728"/>
      <c r="D30" s="729"/>
      <c r="E30" s="727" t="s">
        <v>383</v>
      </c>
      <c r="F30" s="728"/>
      <c r="G30" s="728"/>
      <c r="H30" s="729"/>
      <c r="I30" s="727" t="s">
        <v>384</v>
      </c>
      <c r="J30" s="728"/>
      <c r="K30" s="728"/>
      <c r="L30" s="729"/>
      <c r="M30" s="727" t="s">
        <v>385</v>
      </c>
      <c r="N30" s="728"/>
      <c r="O30" s="728"/>
      <c r="P30" s="729"/>
      <c r="Q30" s="727" t="s">
        <v>386</v>
      </c>
      <c r="R30" s="728"/>
      <c r="S30" s="728"/>
      <c r="T30" s="729"/>
      <c r="U30" s="227"/>
      <c r="V30" s="227"/>
    </row>
    <row r="31" spans="1:32" s="232" customFormat="1" ht="2.25" customHeight="1" thickBot="1">
      <c r="A31" s="718"/>
      <c r="B31" s="719"/>
      <c r="C31" s="719"/>
      <c r="D31" s="720"/>
      <c r="E31" s="715"/>
      <c r="F31" s="716"/>
      <c r="G31" s="716"/>
      <c r="H31" s="717"/>
      <c r="I31" s="715"/>
      <c r="J31" s="716"/>
      <c r="K31" s="716"/>
      <c r="L31" s="717"/>
      <c r="M31" s="715"/>
      <c r="N31" s="716"/>
      <c r="O31" s="716"/>
      <c r="P31" s="717"/>
      <c r="Q31" s="715"/>
      <c r="R31" s="716"/>
      <c r="S31" s="716"/>
      <c r="T31" s="717"/>
      <c r="U31" s="227"/>
      <c r="V31" s="227"/>
    </row>
    <row r="32" spans="1:32" s="232" customFormat="1" ht="25.5" customHeight="1">
      <c r="A32" s="320" t="s">
        <v>41</v>
      </c>
      <c r="B32" s="318">
        <f>第三週明細!W12</f>
        <v>731.7</v>
      </c>
      <c r="C32" s="318" t="s">
        <v>9</v>
      </c>
      <c r="D32" s="324">
        <f>第三週明細!W8</f>
        <v>24.5</v>
      </c>
      <c r="E32" s="320" t="s">
        <v>41</v>
      </c>
      <c r="F32" s="318">
        <f>第三週明細!W20</f>
        <v>739</v>
      </c>
      <c r="G32" s="318" t="s">
        <v>9</v>
      </c>
      <c r="H32" s="319">
        <f>第三週明細!W16</f>
        <v>23</v>
      </c>
      <c r="I32" s="320" t="s">
        <v>41</v>
      </c>
      <c r="J32" s="318">
        <f>第三週明細!W28</f>
        <v>752.5</v>
      </c>
      <c r="K32" s="318" t="s">
        <v>9</v>
      </c>
      <c r="L32" s="319">
        <f>第三週明細!W24</f>
        <v>26.5</v>
      </c>
      <c r="M32" s="320" t="s">
        <v>41</v>
      </c>
      <c r="N32" s="318">
        <v>735</v>
      </c>
      <c r="O32" s="318" t="s">
        <v>9</v>
      </c>
      <c r="P32" s="319" t="s">
        <v>305</v>
      </c>
      <c r="Q32" s="320" t="s">
        <v>41</v>
      </c>
      <c r="R32" s="318">
        <f>第三週明細!W44</f>
        <v>732.5</v>
      </c>
      <c r="S32" s="318" t="s">
        <v>9</v>
      </c>
      <c r="T32" s="319">
        <f>第三週明細!W40</f>
        <v>26.5</v>
      </c>
      <c r="U32" s="227"/>
      <c r="V32" s="227"/>
    </row>
    <row r="33" spans="1:22" s="232" customFormat="1" ht="28.5" customHeight="1" thickBot="1">
      <c r="A33" s="323" t="s">
        <v>288</v>
      </c>
      <c r="B33" s="323">
        <f>第三週明細!W6</f>
        <v>95.5</v>
      </c>
      <c r="C33" s="322" t="s">
        <v>11</v>
      </c>
      <c r="D33" s="323">
        <f>第三週明細!W10</f>
        <v>32.300000000000004</v>
      </c>
      <c r="E33" s="321" t="s">
        <v>288</v>
      </c>
      <c r="F33" s="322">
        <f>第三週明細!W14</f>
        <v>95.5</v>
      </c>
      <c r="G33" s="322" t="s">
        <v>11</v>
      </c>
      <c r="H33" s="323">
        <f>第三週明細!W18</f>
        <v>33</v>
      </c>
      <c r="I33" s="321" t="s">
        <v>288</v>
      </c>
      <c r="J33" s="322">
        <f>第三週明細!W22</f>
        <v>95.5</v>
      </c>
      <c r="K33" s="322" t="s">
        <v>11</v>
      </c>
      <c r="L33" s="323">
        <f>第三週明細!W26</f>
        <v>33</v>
      </c>
      <c r="M33" s="321" t="s">
        <v>288</v>
      </c>
      <c r="N33" s="322">
        <v>103</v>
      </c>
      <c r="O33" s="322" t="s">
        <v>11</v>
      </c>
      <c r="P33" s="323" t="s">
        <v>235</v>
      </c>
      <c r="Q33" s="321" t="s">
        <v>288</v>
      </c>
      <c r="R33" s="322">
        <f>第三週明細!W38</f>
        <v>96.5</v>
      </c>
      <c r="S33" s="322" t="s">
        <v>11</v>
      </c>
      <c r="T33" s="323">
        <f>第三週明細!W42</f>
        <v>27</v>
      </c>
      <c r="U33" s="227"/>
      <c r="V33" s="227"/>
    </row>
    <row r="34" spans="1:22" s="233" customFormat="1" ht="54.95" customHeight="1" thickBot="1">
      <c r="A34" s="736" t="s">
        <v>429</v>
      </c>
      <c r="B34" s="737"/>
      <c r="C34" s="737"/>
      <c r="D34" s="738"/>
      <c r="E34" s="736" t="s">
        <v>430</v>
      </c>
      <c r="F34" s="737"/>
      <c r="G34" s="737"/>
      <c r="H34" s="738"/>
      <c r="I34" s="736" t="s">
        <v>431</v>
      </c>
      <c r="J34" s="737"/>
      <c r="K34" s="737"/>
      <c r="L34" s="738"/>
      <c r="M34" s="736" t="s">
        <v>432</v>
      </c>
      <c r="N34" s="737"/>
      <c r="O34" s="737"/>
      <c r="P34" s="738"/>
      <c r="Q34" s="736" t="s">
        <v>433</v>
      </c>
      <c r="R34" s="737"/>
      <c r="S34" s="737"/>
      <c r="T34" s="738"/>
      <c r="U34" s="227"/>
      <c r="V34" s="227"/>
    </row>
    <row r="35" spans="1:22" s="231" customFormat="1" ht="54.95" customHeight="1">
      <c r="A35" s="730" t="s">
        <v>333</v>
      </c>
      <c r="B35" s="731"/>
      <c r="C35" s="731"/>
      <c r="D35" s="732"/>
      <c r="E35" s="730" t="s">
        <v>334</v>
      </c>
      <c r="F35" s="731"/>
      <c r="G35" s="731"/>
      <c r="H35" s="732"/>
      <c r="I35" s="730" t="s">
        <v>333</v>
      </c>
      <c r="J35" s="731"/>
      <c r="K35" s="731"/>
      <c r="L35" s="732"/>
      <c r="M35" s="730" t="s">
        <v>335</v>
      </c>
      <c r="N35" s="731"/>
      <c r="O35" s="731"/>
      <c r="P35" s="732"/>
      <c r="Q35" s="724" t="s">
        <v>387</v>
      </c>
      <c r="R35" s="725"/>
      <c r="S35" s="725"/>
      <c r="T35" s="726"/>
      <c r="U35" s="227"/>
      <c r="V35" s="227"/>
    </row>
    <row r="36" spans="1:22" s="231" customFormat="1" ht="54.95" customHeight="1">
      <c r="A36" s="724" t="s">
        <v>388</v>
      </c>
      <c r="B36" s="725"/>
      <c r="C36" s="725"/>
      <c r="D36" s="726"/>
      <c r="E36" s="724" t="s">
        <v>389</v>
      </c>
      <c r="F36" s="725"/>
      <c r="G36" s="725"/>
      <c r="H36" s="726"/>
      <c r="I36" s="724" t="s">
        <v>390</v>
      </c>
      <c r="J36" s="725"/>
      <c r="K36" s="725"/>
      <c r="L36" s="726"/>
      <c r="M36" s="724" t="s">
        <v>391</v>
      </c>
      <c r="N36" s="725"/>
      <c r="O36" s="725"/>
      <c r="P36" s="726"/>
      <c r="Q36" s="724" t="s">
        <v>392</v>
      </c>
      <c r="R36" s="725"/>
      <c r="S36" s="725"/>
      <c r="T36" s="726"/>
      <c r="U36" s="227"/>
      <c r="V36" s="227"/>
    </row>
    <row r="37" spans="1:22" s="231" customFormat="1" ht="54.95" customHeight="1">
      <c r="A37" s="724" t="s">
        <v>393</v>
      </c>
      <c r="B37" s="725"/>
      <c r="C37" s="725"/>
      <c r="D37" s="726"/>
      <c r="E37" s="724" t="s">
        <v>394</v>
      </c>
      <c r="F37" s="725"/>
      <c r="G37" s="725"/>
      <c r="H37" s="726"/>
      <c r="I37" s="724" t="s">
        <v>395</v>
      </c>
      <c r="J37" s="725"/>
      <c r="K37" s="725"/>
      <c r="L37" s="726"/>
      <c r="M37" s="724" t="s">
        <v>396</v>
      </c>
      <c r="N37" s="725"/>
      <c r="O37" s="725"/>
      <c r="P37" s="726"/>
      <c r="Q37" s="724" t="s">
        <v>397</v>
      </c>
      <c r="R37" s="725"/>
      <c r="S37" s="725"/>
      <c r="T37" s="726"/>
      <c r="U37" s="227"/>
      <c r="V37" s="227"/>
    </row>
    <row r="38" spans="1:22" s="231" customFormat="1" ht="54.95" customHeight="1">
      <c r="A38" s="724" t="s">
        <v>398</v>
      </c>
      <c r="B38" s="725"/>
      <c r="C38" s="725"/>
      <c r="D38" s="726"/>
      <c r="E38" s="724" t="s">
        <v>399</v>
      </c>
      <c r="F38" s="725"/>
      <c r="G38" s="725"/>
      <c r="H38" s="726"/>
      <c r="I38" s="724" t="s">
        <v>400</v>
      </c>
      <c r="J38" s="725"/>
      <c r="K38" s="725"/>
      <c r="L38" s="726"/>
      <c r="M38" s="724" t="s">
        <v>401</v>
      </c>
      <c r="N38" s="725"/>
      <c r="O38" s="725"/>
      <c r="P38" s="726"/>
      <c r="Q38" s="724" t="s">
        <v>402</v>
      </c>
      <c r="R38" s="725"/>
      <c r="S38" s="725"/>
      <c r="T38" s="726"/>
      <c r="U38" s="227"/>
      <c r="V38" s="227"/>
    </row>
    <row r="39" spans="1:22" s="231" customFormat="1" ht="54.95" customHeight="1">
      <c r="A39" s="724" t="s">
        <v>352</v>
      </c>
      <c r="B39" s="725"/>
      <c r="C39" s="725"/>
      <c r="D39" s="726"/>
      <c r="E39" s="724" t="s">
        <v>355</v>
      </c>
      <c r="F39" s="725"/>
      <c r="G39" s="725"/>
      <c r="H39" s="726"/>
      <c r="I39" s="724" t="s">
        <v>403</v>
      </c>
      <c r="J39" s="725"/>
      <c r="K39" s="725"/>
      <c r="L39" s="726"/>
      <c r="M39" s="724" t="s">
        <v>404</v>
      </c>
      <c r="N39" s="725"/>
      <c r="O39" s="725"/>
      <c r="P39" s="726"/>
      <c r="Q39" s="724" t="s">
        <v>354</v>
      </c>
      <c r="R39" s="725"/>
      <c r="S39" s="725"/>
      <c r="T39" s="726"/>
      <c r="U39" s="227"/>
      <c r="V39" s="227"/>
    </row>
    <row r="40" spans="1:22" s="231" customFormat="1" ht="54.95" customHeight="1" thickBot="1">
      <c r="A40" s="724" t="s">
        <v>405</v>
      </c>
      <c r="B40" s="725"/>
      <c r="C40" s="725"/>
      <c r="D40" s="726"/>
      <c r="E40" s="739" t="s">
        <v>406</v>
      </c>
      <c r="F40" s="740"/>
      <c r="G40" s="740"/>
      <c r="H40" s="741"/>
      <c r="I40" s="739" t="s">
        <v>407</v>
      </c>
      <c r="J40" s="740"/>
      <c r="K40" s="740"/>
      <c r="L40" s="741"/>
      <c r="M40" s="739" t="s">
        <v>408</v>
      </c>
      <c r="N40" s="740"/>
      <c r="O40" s="740"/>
      <c r="P40" s="741"/>
      <c r="Q40" s="724" t="s">
        <v>409</v>
      </c>
      <c r="R40" s="725"/>
      <c r="S40" s="725"/>
      <c r="T40" s="726"/>
      <c r="U40" s="227"/>
      <c r="V40" s="227"/>
    </row>
    <row r="41" spans="1:22" s="232" customFormat="1" ht="1.5" customHeight="1">
      <c r="A41" s="733"/>
      <c r="B41" s="734"/>
      <c r="C41" s="734"/>
      <c r="D41" s="735"/>
      <c r="E41" s="733"/>
      <c r="F41" s="734"/>
      <c r="G41" s="734"/>
      <c r="H41" s="735"/>
      <c r="I41" s="733"/>
      <c r="J41" s="734"/>
      <c r="K41" s="734"/>
      <c r="L41" s="735"/>
      <c r="M41" s="733"/>
      <c r="N41" s="734"/>
      <c r="O41" s="734"/>
      <c r="P41" s="735"/>
      <c r="Q41" s="733"/>
      <c r="R41" s="734"/>
      <c r="S41" s="734"/>
      <c r="T41" s="735"/>
      <c r="U41" s="227"/>
      <c r="V41" s="227"/>
    </row>
    <row r="42" spans="1:22" s="232" customFormat="1" ht="24" customHeight="1">
      <c r="A42" s="320" t="s">
        <v>41</v>
      </c>
      <c r="B42" s="318">
        <f>第四周明細!W12</f>
        <v>746.3</v>
      </c>
      <c r="C42" s="318" t="s">
        <v>9</v>
      </c>
      <c r="D42" s="319">
        <f>第四周明細!W8</f>
        <v>25.5</v>
      </c>
      <c r="E42" s="320" t="s">
        <v>41</v>
      </c>
      <c r="F42" s="318">
        <f>第四周明細!W20</f>
        <v>692.6</v>
      </c>
      <c r="G42" s="318" t="s">
        <v>9</v>
      </c>
      <c r="H42" s="319">
        <f>第四周明細!W16</f>
        <v>23</v>
      </c>
      <c r="I42" s="320" t="s">
        <v>41</v>
      </c>
      <c r="J42" s="318">
        <f>第四周明細!W28</f>
        <v>713.5</v>
      </c>
      <c r="K42" s="318" t="s">
        <v>9</v>
      </c>
      <c r="L42" s="319">
        <f>第四周明細!W24</f>
        <v>23.5</v>
      </c>
      <c r="M42" s="320" t="s">
        <v>41</v>
      </c>
      <c r="N42" s="318">
        <f>第四周明細!W36</f>
        <v>739</v>
      </c>
      <c r="O42" s="318" t="s">
        <v>272</v>
      </c>
      <c r="P42" s="318">
        <f>第四周明細!W32</f>
        <v>25</v>
      </c>
      <c r="Q42" s="320" t="s">
        <v>41</v>
      </c>
      <c r="R42" s="318">
        <f>第四周明細!W44</f>
        <v>680.6</v>
      </c>
      <c r="S42" s="318" t="s">
        <v>9</v>
      </c>
      <c r="T42" s="319">
        <f>第四周明細!W40</f>
        <v>21</v>
      </c>
      <c r="U42" s="227"/>
      <c r="V42" s="227"/>
    </row>
    <row r="43" spans="1:22" s="232" customFormat="1" ht="24.75" customHeight="1" thickBot="1">
      <c r="A43" s="335" t="s">
        <v>288</v>
      </c>
      <c r="B43" s="335">
        <f>第四周明細!W6</f>
        <v>95.5</v>
      </c>
      <c r="C43" s="336" t="s">
        <v>11</v>
      </c>
      <c r="D43" s="337">
        <f>第四周明細!W10</f>
        <v>33.700000000000003</v>
      </c>
      <c r="E43" s="335" t="s">
        <v>288</v>
      </c>
      <c r="F43" s="335">
        <f>第四周明細!W14</f>
        <v>98</v>
      </c>
      <c r="G43" s="338" t="s">
        <v>11</v>
      </c>
      <c r="H43" s="339">
        <f>第四周明細!W18</f>
        <v>27.9</v>
      </c>
      <c r="I43" s="340" t="s">
        <v>7</v>
      </c>
      <c r="J43" s="338">
        <f>第四周明細!W22</f>
        <v>96.5</v>
      </c>
      <c r="K43" s="338" t="s">
        <v>11</v>
      </c>
      <c r="L43" s="339">
        <f>第四周明細!W26</f>
        <v>29.000000000000004</v>
      </c>
      <c r="M43" s="341" t="s">
        <v>7</v>
      </c>
      <c r="N43" s="336">
        <f>第四周明細!W30</f>
        <v>95.5</v>
      </c>
      <c r="O43" s="336" t="s">
        <v>11</v>
      </c>
      <c r="P43" s="337">
        <f>第四周明細!W34</f>
        <v>33</v>
      </c>
      <c r="Q43" s="341" t="s">
        <v>7</v>
      </c>
      <c r="R43" s="336">
        <f>第四周明細!W38</f>
        <v>95.5</v>
      </c>
      <c r="S43" s="336" t="s">
        <v>11</v>
      </c>
      <c r="T43" s="337">
        <f>第四周明細!W42</f>
        <v>27.4</v>
      </c>
      <c r="U43" s="227"/>
      <c r="V43" s="227"/>
    </row>
    <row r="44" spans="1:22" s="233" customFormat="1" ht="54.95" customHeight="1" thickBot="1">
      <c r="A44" s="736" t="s">
        <v>309</v>
      </c>
      <c r="B44" s="737"/>
      <c r="C44" s="737"/>
      <c r="D44" s="738"/>
      <c r="E44" s="736" t="s">
        <v>310</v>
      </c>
      <c r="F44" s="737"/>
      <c r="G44" s="737"/>
      <c r="H44" s="738"/>
      <c r="I44" s="736" t="s">
        <v>311</v>
      </c>
      <c r="J44" s="737"/>
      <c r="K44" s="737"/>
      <c r="L44" s="738"/>
      <c r="M44" s="736" t="s">
        <v>312</v>
      </c>
      <c r="N44" s="737"/>
      <c r="O44" s="737"/>
      <c r="P44" s="738"/>
      <c r="Q44" s="736" t="s">
        <v>313</v>
      </c>
      <c r="R44" s="737"/>
      <c r="S44" s="737"/>
      <c r="T44" s="738"/>
      <c r="U44" s="227"/>
      <c r="V44" s="227"/>
    </row>
    <row r="45" spans="1:22" s="231" customFormat="1" ht="54.95" customHeight="1">
      <c r="A45" s="730" t="s">
        <v>326</v>
      </c>
      <c r="B45" s="731"/>
      <c r="C45" s="731"/>
      <c r="D45" s="732"/>
      <c r="E45" s="730" t="s">
        <v>410</v>
      </c>
      <c r="F45" s="731"/>
      <c r="G45" s="731"/>
      <c r="H45" s="732"/>
      <c r="I45" s="730" t="s">
        <v>326</v>
      </c>
      <c r="J45" s="731"/>
      <c r="K45" s="731"/>
      <c r="L45" s="732"/>
      <c r="M45" s="730" t="s">
        <v>327</v>
      </c>
      <c r="N45" s="731"/>
      <c r="O45" s="731"/>
      <c r="P45" s="732"/>
      <c r="Q45" s="724" t="s">
        <v>411</v>
      </c>
      <c r="R45" s="725"/>
      <c r="S45" s="725"/>
      <c r="T45" s="726"/>
      <c r="U45" s="227"/>
      <c r="V45" s="227"/>
    </row>
    <row r="46" spans="1:22" s="231" customFormat="1" ht="54.95" customHeight="1">
      <c r="A46" s="724" t="s">
        <v>412</v>
      </c>
      <c r="B46" s="725"/>
      <c r="C46" s="725"/>
      <c r="D46" s="726"/>
      <c r="E46" s="724" t="s">
        <v>413</v>
      </c>
      <c r="F46" s="725"/>
      <c r="G46" s="725"/>
      <c r="H46" s="726"/>
      <c r="I46" s="724" t="s">
        <v>414</v>
      </c>
      <c r="J46" s="725"/>
      <c r="K46" s="725"/>
      <c r="L46" s="726"/>
      <c r="M46" s="724" t="s">
        <v>415</v>
      </c>
      <c r="N46" s="725"/>
      <c r="O46" s="725"/>
      <c r="P46" s="726"/>
      <c r="Q46" s="724" t="s">
        <v>366</v>
      </c>
      <c r="R46" s="725"/>
      <c r="S46" s="725"/>
      <c r="T46" s="726"/>
      <c r="U46" s="227"/>
      <c r="V46" s="227"/>
    </row>
    <row r="47" spans="1:22" s="231" customFormat="1" ht="54.95" customHeight="1">
      <c r="A47" s="724" t="s">
        <v>416</v>
      </c>
      <c r="B47" s="725"/>
      <c r="C47" s="725"/>
      <c r="D47" s="726"/>
      <c r="E47" s="724" t="s">
        <v>417</v>
      </c>
      <c r="F47" s="725"/>
      <c r="G47" s="725"/>
      <c r="H47" s="726"/>
      <c r="I47" s="724" t="s">
        <v>418</v>
      </c>
      <c r="J47" s="725"/>
      <c r="K47" s="725"/>
      <c r="L47" s="726"/>
      <c r="M47" s="724" t="s">
        <v>419</v>
      </c>
      <c r="N47" s="725"/>
      <c r="O47" s="725"/>
      <c r="P47" s="726"/>
      <c r="Q47" s="724" t="s">
        <v>332</v>
      </c>
      <c r="R47" s="725"/>
      <c r="S47" s="725"/>
      <c r="T47" s="726"/>
      <c r="U47" s="227"/>
      <c r="V47" s="227"/>
    </row>
    <row r="48" spans="1:22" s="231" customFormat="1" ht="54.95" customHeight="1">
      <c r="A48" s="724" t="s">
        <v>420</v>
      </c>
      <c r="B48" s="725"/>
      <c r="C48" s="725"/>
      <c r="D48" s="726"/>
      <c r="E48" s="724" t="s">
        <v>421</v>
      </c>
      <c r="F48" s="725"/>
      <c r="G48" s="725"/>
      <c r="H48" s="726"/>
      <c r="I48" s="724" t="s">
        <v>314</v>
      </c>
      <c r="J48" s="725"/>
      <c r="K48" s="725"/>
      <c r="L48" s="726"/>
      <c r="M48" s="724" t="s">
        <v>422</v>
      </c>
      <c r="N48" s="725"/>
      <c r="O48" s="725"/>
      <c r="P48" s="726"/>
      <c r="Q48" s="724" t="s">
        <v>423</v>
      </c>
      <c r="R48" s="725"/>
      <c r="S48" s="725"/>
      <c r="T48" s="726"/>
      <c r="U48" s="227"/>
      <c r="V48" s="227"/>
    </row>
    <row r="49" spans="1:22" s="231" customFormat="1" ht="54.95" customHeight="1">
      <c r="A49" s="724" t="s">
        <v>328</v>
      </c>
      <c r="B49" s="725"/>
      <c r="C49" s="725"/>
      <c r="D49" s="726"/>
      <c r="E49" s="724" t="s">
        <v>330</v>
      </c>
      <c r="F49" s="725"/>
      <c r="G49" s="725"/>
      <c r="H49" s="726"/>
      <c r="I49" s="724" t="s">
        <v>424</v>
      </c>
      <c r="J49" s="725"/>
      <c r="K49" s="725"/>
      <c r="L49" s="726"/>
      <c r="M49" s="724" t="s">
        <v>329</v>
      </c>
      <c r="N49" s="725"/>
      <c r="O49" s="725"/>
      <c r="P49" s="726"/>
      <c r="Q49" s="724" t="s">
        <v>331</v>
      </c>
      <c r="R49" s="725"/>
      <c r="S49" s="725"/>
      <c r="T49" s="726"/>
      <c r="U49" s="227"/>
      <c r="V49" s="227"/>
    </row>
    <row r="50" spans="1:22" s="230" customFormat="1" ht="54.95" customHeight="1">
      <c r="A50" s="727" t="s">
        <v>383</v>
      </c>
      <c r="B50" s="728"/>
      <c r="C50" s="728"/>
      <c r="D50" s="729"/>
      <c r="E50" s="727" t="s">
        <v>425</v>
      </c>
      <c r="F50" s="728"/>
      <c r="G50" s="728"/>
      <c r="H50" s="729"/>
      <c r="I50" s="727" t="s">
        <v>426</v>
      </c>
      <c r="J50" s="728"/>
      <c r="K50" s="728"/>
      <c r="L50" s="729"/>
      <c r="M50" s="727" t="s">
        <v>427</v>
      </c>
      <c r="N50" s="728"/>
      <c r="O50" s="728"/>
      <c r="P50" s="729"/>
      <c r="Q50" s="727" t="s">
        <v>428</v>
      </c>
      <c r="R50" s="728"/>
      <c r="S50" s="728"/>
      <c r="T50" s="729"/>
      <c r="U50" s="227"/>
      <c r="V50" s="227"/>
    </row>
    <row r="51" spans="1:22" ht="2.25" customHeight="1" thickBot="1">
      <c r="A51" s="715"/>
      <c r="B51" s="716"/>
      <c r="C51" s="716"/>
      <c r="D51" s="717"/>
      <c r="E51" s="715"/>
      <c r="F51" s="716"/>
      <c r="G51" s="716"/>
      <c r="H51" s="717"/>
      <c r="I51" s="715"/>
      <c r="J51" s="716"/>
      <c r="K51" s="716"/>
      <c r="L51" s="717"/>
      <c r="M51" s="715"/>
      <c r="N51" s="716"/>
      <c r="O51" s="716"/>
      <c r="P51" s="717"/>
      <c r="Q51" s="718"/>
      <c r="R51" s="719"/>
      <c r="S51" s="719"/>
      <c r="T51" s="720"/>
      <c r="U51" s="227"/>
      <c r="V51" s="227"/>
    </row>
    <row r="52" spans="1:22" ht="27" customHeight="1">
      <c r="A52" s="320" t="s">
        <v>41</v>
      </c>
      <c r="B52" s="318">
        <f>'第五周明細 '!W12</f>
        <v>717.1</v>
      </c>
      <c r="C52" s="318" t="s">
        <v>9</v>
      </c>
      <c r="D52" s="319">
        <f>'第五周明細 '!W8</f>
        <v>23.5</v>
      </c>
      <c r="E52" s="320" t="s">
        <v>41</v>
      </c>
      <c r="F52" s="325">
        <f>'第五周明細 '!W20</f>
        <v>0</v>
      </c>
      <c r="G52" s="318" t="s">
        <v>9</v>
      </c>
      <c r="H52" s="326">
        <f>'第五周明細 '!W16</f>
        <v>23</v>
      </c>
      <c r="I52" s="320" t="s">
        <v>41</v>
      </c>
      <c r="J52" s="325">
        <f>'第五周明細 '!W28</f>
        <v>0</v>
      </c>
      <c r="K52" s="318" t="s">
        <v>9</v>
      </c>
      <c r="L52" s="326">
        <f>'第五周明細 '!W24</f>
        <v>0</v>
      </c>
      <c r="M52" s="320" t="s">
        <v>41</v>
      </c>
      <c r="N52" s="325">
        <f>'第五周明細 '!W36</f>
        <v>0</v>
      </c>
      <c r="O52" s="318" t="s">
        <v>9</v>
      </c>
      <c r="P52" s="326">
        <f>'第五周明細 '!W32</f>
        <v>0</v>
      </c>
      <c r="Q52" s="309" t="s">
        <v>41</v>
      </c>
      <c r="R52" s="312">
        <f>'第五周明細 '!W44</f>
        <v>0</v>
      </c>
      <c r="S52" s="310" t="s">
        <v>9</v>
      </c>
      <c r="T52" s="313">
        <f>'第五周明細 '!W40</f>
        <v>0</v>
      </c>
      <c r="U52" s="227"/>
      <c r="V52" s="227"/>
    </row>
    <row r="53" spans="1:22" ht="26.25" customHeight="1" thickBot="1">
      <c r="A53" s="322" t="s">
        <v>7</v>
      </c>
      <c r="B53" s="323">
        <f>'第五周明細 '!W6</f>
        <v>95.5</v>
      </c>
      <c r="C53" s="322" t="s">
        <v>11</v>
      </c>
      <c r="D53" s="323">
        <f>'第五周明細 '!W10</f>
        <v>30.9</v>
      </c>
      <c r="E53" s="322" t="s">
        <v>288</v>
      </c>
      <c r="F53" s="323">
        <f>'第五周明細 '!W14</f>
        <v>0</v>
      </c>
      <c r="G53" s="322" t="s">
        <v>11</v>
      </c>
      <c r="H53" s="327">
        <f>'第五周明細 '!W18</f>
        <v>0</v>
      </c>
      <c r="I53" s="322" t="s">
        <v>288</v>
      </c>
      <c r="J53" s="323">
        <f>'第五周明細 '!W22</f>
        <v>0</v>
      </c>
      <c r="K53" s="322" t="s">
        <v>11</v>
      </c>
      <c r="L53" s="327">
        <f>'第五周明細 '!W26</f>
        <v>0</v>
      </c>
      <c r="M53" s="321" t="s">
        <v>288</v>
      </c>
      <c r="N53" s="328">
        <f>'第五周明細 '!W30</f>
        <v>0</v>
      </c>
      <c r="O53" s="322" t="s">
        <v>11</v>
      </c>
      <c r="P53" s="327">
        <f>'第五周明細 '!W34</f>
        <v>0</v>
      </c>
      <c r="Q53" s="314" t="s">
        <v>288</v>
      </c>
      <c r="R53" s="315">
        <f>'第五周明細 '!W38</f>
        <v>0</v>
      </c>
      <c r="S53" s="315" t="s">
        <v>11</v>
      </c>
      <c r="T53" s="316">
        <f>'第五周明細 '!W42</f>
        <v>0</v>
      </c>
      <c r="U53" s="227"/>
      <c r="V53" s="227"/>
    </row>
    <row r="54" spans="1:22" ht="24.75" customHeight="1">
      <c r="U54" s="227"/>
      <c r="V54" s="227"/>
    </row>
    <row r="55" spans="1:22" ht="45.75" hidden="1" customHeight="1">
      <c r="A55" s="721"/>
      <c r="B55" s="722"/>
      <c r="C55" s="722"/>
      <c r="D55" s="723"/>
      <c r="U55" s="227"/>
      <c r="V55" s="227"/>
    </row>
    <row r="56" spans="1:22" ht="45.75" hidden="1" customHeight="1">
      <c r="A56" s="708"/>
      <c r="B56" s="709"/>
      <c r="C56" s="709"/>
      <c r="D56" s="710"/>
      <c r="U56" s="227"/>
      <c r="V56" s="227"/>
    </row>
    <row r="57" spans="1:22" ht="45.75" hidden="1" customHeight="1">
      <c r="A57" s="708"/>
      <c r="B57" s="709"/>
      <c r="C57" s="709"/>
      <c r="D57" s="710"/>
      <c r="U57" s="227"/>
      <c r="V57" s="227"/>
    </row>
    <row r="58" spans="1:22" ht="45.75" hidden="1" customHeight="1">
      <c r="A58" s="708"/>
      <c r="B58" s="709"/>
      <c r="C58" s="709"/>
      <c r="D58" s="710"/>
      <c r="U58" s="227"/>
      <c r="V58" s="227"/>
    </row>
    <row r="59" spans="1:22" ht="46.5" hidden="1" customHeight="1" thickBot="1">
      <c r="A59" s="711"/>
      <c r="B59" s="712"/>
      <c r="C59" s="712"/>
      <c r="D59" s="713"/>
      <c r="U59" s="227"/>
      <c r="V59" s="227"/>
    </row>
    <row r="60" spans="1:22" ht="25.5" hidden="1" customHeight="1">
      <c r="A60" s="234"/>
      <c r="B60" s="235"/>
      <c r="C60" s="236"/>
      <c r="D60" s="237"/>
      <c r="U60" s="227"/>
      <c r="V60" s="227"/>
    </row>
    <row r="61" spans="1:22" ht="26.25" hidden="1" customHeight="1" thickBot="1">
      <c r="A61" s="238"/>
      <c r="B61" s="239"/>
      <c r="C61" s="240"/>
      <c r="D61" s="241"/>
      <c r="U61" s="227"/>
      <c r="V61" s="227"/>
    </row>
    <row r="62" spans="1:22" ht="16.5" hidden="1" customHeight="1">
      <c r="U62" s="227"/>
      <c r="V62" s="227"/>
    </row>
    <row r="63" spans="1:22">
      <c r="U63" s="227"/>
      <c r="V63" s="227"/>
    </row>
    <row r="64" spans="1:22">
      <c r="U64" s="227"/>
      <c r="V64" s="227"/>
    </row>
    <row r="65" spans="3:22">
      <c r="I65" s="242"/>
      <c r="J65" s="242"/>
      <c r="U65" s="227"/>
      <c r="V65" s="227"/>
    </row>
    <row r="66" spans="3:22">
      <c r="C66" s="714"/>
      <c r="D66" s="714"/>
      <c r="E66" s="714"/>
      <c r="F66" s="714"/>
      <c r="G66" s="714"/>
      <c r="H66" s="714"/>
      <c r="I66" s="714"/>
      <c r="J66" s="714"/>
      <c r="K66" s="714"/>
      <c r="L66" s="714"/>
      <c r="M66" s="714"/>
      <c r="U66" s="227"/>
      <c r="V66" s="227"/>
    </row>
    <row r="67" spans="3:22">
      <c r="C67" s="714"/>
      <c r="D67" s="714"/>
      <c r="E67" s="714"/>
      <c r="F67" s="714"/>
      <c r="G67" s="714"/>
      <c r="H67" s="714"/>
      <c r="I67" s="714"/>
      <c r="J67" s="714"/>
      <c r="K67" s="714"/>
      <c r="L67" s="714"/>
      <c r="M67" s="714"/>
      <c r="U67" s="227"/>
      <c r="V67" s="227"/>
    </row>
    <row r="68" spans="3:22">
      <c r="C68" s="714"/>
      <c r="D68" s="714"/>
      <c r="E68" s="714"/>
      <c r="F68" s="714"/>
      <c r="G68" s="714"/>
      <c r="H68" s="714"/>
      <c r="I68" s="714"/>
      <c r="J68" s="714"/>
      <c r="K68" s="714"/>
      <c r="L68" s="714"/>
      <c r="M68" s="714"/>
      <c r="U68" s="227"/>
      <c r="V68" s="227"/>
    </row>
    <row r="69" spans="3:22">
      <c r="C69" s="714"/>
      <c r="D69" s="714"/>
      <c r="E69" s="714"/>
      <c r="F69" s="714"/>
      <c r="G69" s="714"/>
      <c r="H69" s="714"/>
      <c r="I69" s="714"/>
      <c r="J69" s="714"/>
      <c r="K69" s="714"/>
      <c r="L69" s="714"/>
      <c r="M69" s="714"/>
      <c r="U69" s="227"/>
      <c r="V69" s="227"/>
    </row>
    <row r="70" spans="3:22">
      <c r="C70" s="714"/>
      <c r="D70" s="714"/>
      <c r="E70" s="714"/>
      <c r="F70" s="714"/>
      <c r="G70" s="714"/>
      <c r="H70" s="714"/>
      <c r="I70" s="714"/>
      <c r="J70" s="714"/>
      <c r="K70" s="714"/>
      <c r="L70" s="714"/>
      <c r="M70" s="714"/>
      <c r="U70" s="227"/>
      <c r="V70" s="227"/>
    </row>
    <row r="71" spans="3:22">
      <c r="C71" s="714"/>
      <c r="D71" s="714"/>
      <c r="E71" s="714"/>
      <c r="F71" s="714"/>
      <c r="G71" s="714"/>
      <c r="H71" s="714"/>
      <c r="I71" s="714"/>
      <c r="J71" s="714"/>
      <c r="K71" s="714"/>
      <c r="L71" s="714"/>
      <c r="M71" s="714"/>
      <c r="U71" s="227"/>
      <c r="V71" s="227"/>
    </row>
    <row r="72" spans="3:22">
      <c r="U72" s="227"/>
      <c r="V72" s="227"/>
    </row>
    <row r="73" spans="3:22">
      <c r="U73" s="227"/>
      <c r="V73" s="227"/>
    </row>
    <row r="74" spans="3:22">
      <c r="U74" s="227"/>
      <c r="V74" s="227"/>
    </row>
    <row r="75" spans="3:22">
      <c r="U75" s="227"/>
      <c r="V75" s="227"/>
    </row>
    <row r="76" spans="3:22">
      <c r="U76" s="227"/>
      <c r="V76" s="227"/>
    </row>
    <row r="77" spans="3:22">
      <c r="U77" s="227"/>
      <c r="V77" s="227"/>
    </row>
    <row r="78" spans="3:22">
      <c r="N78" s="227"/>
      <c r="O78" s="227"/>
      <c r="P78" s="227"/>
      <c r="Q78" s="227"/>
      <c r="R78" s="227"/>
      <c r="S78" s="227"/>
    </row>
    <row r="79" spans="3:22">
      <c r="N79" s="227"/>
      <c r="O79" s="227"/>
      <c r="P79" s="227"/>
      <c r="Q79" s="227"/>
      <c r="R79" s="227"/>
      <c r="S79" s="227"/>
    </row>
    <row r="80" spans="3:22">
      <c r="N80" s="227"/>
      <c r="O80" s="227"/>
      <c r="P80" s="227"/>
      <c r="Q80" s="227"/>
      <c r="R80" s="227"/>
      <c r="S80" s="227"/>
    </row>
    <row r="81" spans="14:22">
      <c r="N81" s="227"/>
      <c r="O81" s="227"/>
      <c r="P81" s="227"/>
      <c r="Q81" s="227"/>
      <c r="R81" s="227"/>
      <c r="S81" s="227"/>
    </row>
    <row r="82" spans="14:22">
      <c r="N82" s="227"/>
      <c r="O82" s="227"/>
      <c r="P82" s="227"/>
      <c r="Q82" s="227"/>
      <c r="R82" s="227"/>
      <c r="S82" s="227"/>
    </row>
    <row r="83" spans="14:22">
      <c r="N83" s="227"/>
      <c r="O83" s="227"/>
      <c r="P83" s="227"/>
      <c r="Q83" s="227"/>
      <c r="R83" s="227"/>
      <c r="S83" s="227"/>
    </row>
    <row r="84" spans="14:22">
      <c r="N84" s="227"/>
      <c r="O84" s="227"/>
      <c r="P84" s="227"/>
      <c r="Q84" s="227"/>
      <c r="R84" s="227"/>
      <c r="S84" s="227"/>
    </row>
    <row r="85" spans="14:22">
      <c r="N85" s="227"/>
      <c r="O85" s="227"/>
      <c r="P85" s="227"/>
      <c r="Q85" s="227"/>
      <c r="R85" s="227"/>
      <c r="S85" s="227"/>
    </row>
    <row r="86" spans="14:22">
      <c r="N86" s="227"/>
      <c r="O86" s="227"/>
      <c r="P86" s="227"/>
      <c r="Q86" s="227"/>
      <c r="R86" s="227"/>
      <c r="S86" s="227"/>
    </row>
    <row r="87" spans="14:22">
      <c r="N87" s="227"/>
      <c r="O87" s="227"/>
      <c r="P87" s="227"/>
      <c r="Q87" s="227"/>
      <c r="R87" s="227"/>
      <c r="S87" s="227"/>
    </row>
    <row r="88" spans="14:22">
      <c r="N88" s="227"/>
      <c r="O88" s="227"/>
      <c r="P88" s="227"/>
      <c r="Q88" s="227"/>
      <c r="R88" s="227"/>
      <c r="S88" s="227"/>
    </row>
    <row r="89" spans="14:22">
      <c r="N89" s="227"/>
      <c r="O89" s="227"/>
      <c r="P89" s="227"/>
      <c r="Q89" s="227"/>
      <c r="R89" s="227"/>
      <c r="S89" s="227"/>
    </row>
    <row r="90" spans="14:22">
      <c r="N90" s="227"/>
      <c r="O90" s="227"/>
      <c r="P90" s="227"/>
      <c r="Q90" s="227"/>
      <c r="R90" s="227"/>
      <c r="S90" s="227"/>
    </row>
    <row r="91" spans="14:22">
      <c r="U91" s="227"/>
      <c r="V91" s="227"/>
    </row>
    <row r="92" spans="14:22">
      <c r="U92" s="227"/>
      <c r="V92" s="227"/>
    </row>
    <row r="93" spans="14:22">
      <c r="U93" s="227"/>
      <c r="V93" s="227"/>
    </row>
    <row r="94" spans="14:22">
      <c r="U94" s="227"/>
      <c r="V94" s="227"/>
    </row>
    <row r="95" spans="14:22">
      <c r="U95" s="227"/>
      <c r="V95" s="227"/>
    </row>
    <row r="96" spans="14:22">
      <c r="U96" s="227"/>
      <c r="V96" s="227"/>
    </row>
    <row r="97" spans="21:22">
      <c r="U97" s="227"/>
      <c r="V97" s="227"/>
    </row>
    <row r="98" spans="21:22">
      <c r="U98" s="227"/>
      <c r="V98" s="227"/>
    </row>
    <row r="99" spans="21:22">
      <c r="U99" s="227"/>
      <c r="V99" s="227"/>
    </row>
    <row r="100" spans="21:22">
      <c r="U100" s="227"/>
      <c r="V100" s="227"/>
    </row>
    <row r="101" spans="21:22">
      <c r="U101" s="227"/>
      <c r="V101" s="227"/>
    </row>
    <row r="102" spans="21:22">
      <c r="U102" s="227"/>
      <c r="V102" s="227"/>
    </row>
    <row r="103" spans="21:22">
      <c r="U103" s="227"/>
      <c r="V103" s="227"/>
    </row>
    <row r="104" spans="21:22">
      <c r="U104" s="227"/>
      <c r="V104" s="227"/>
    </row>
    <row r="105" spans="21:22">
      <c r="U105" s="227"/>
      <c r="V105" s="227"/>
    </row>
    <row r="106" spans="21:22">
      <c r="U106" s="227"/>
      <c r="V106" s="227"/>
    </row>
    <row r="107" spans="21:22">
      <c r="U107" s="227"/>
      <c r="V107" s="227"/>
    </row>
    <row r="108" spans="21:22">
      <c r="U108" s="227"/>
      <c r="V108" s="227"/>
    </row>
    <row r="109" spans="21:22">
      <c r="U109" s="227"/>
      <c r="V109" s="227"/>
    </row>
    <row r="110" spans="21:22">
      <c r="U110" s="227"/>
      <c r="V110" s="227"/>
    </row>
    <row r="111" spans="21:22">
      <c r="U111" s="227"/>
      <c r="V111" s="227"/>
    </row>
    <row r="112" spans="21:22">
      <c r="U112" s="227"/>
      <c r="V112" s="227"/>
    </row>
    <row r="113" spans="21:22">
      <c r="U113" s="227"/>
      <c r="V113" s="227"/>
    </row>
    <row r="114" spans="21:22">
      <c r="U114" s="227"/>
      <c r="V114" s="227"/>
    </row>
    <row r="115" spans="21:22">
      <c r="U115" s="227"/>
      <c r="V115" s="227"/>
    </row>
    <row r="116" spans="21:22">
      <c r="U116" s="227"/>
      <c r="V116" s="227"/>
    </row>
    <row r="117" spans="21:22">
      <c r="U117" s="227"/>
      <c r="V117" s="227"/>
    </row>
    <row r="118" spans="21:22">
      <c r="U118" s="227"/>
      <c r="V118" s="227"/>
    </row>
    <row r="119" spans="21:22">
      <c r="U119" s="227"/>
      <c r="V119" s="227"/>
    </row>
    <row r="120" spans="21:22">
      <c r="U120" s="227"/>
      <c r="V120" s="227"/>
    </row>
    <row r="121" spans="21:22">
      <c r="U121" s="227"/>
      <c r="V121" s="227"/>
    </row>
    <row r="122" spans="21:22">
      <c r="U122" s="227"/>
      <c r="V122" s="227"/>
    </row>
    <row r="123" spans="21:22">
      <c r="U123" s="227"/>
      <c r="V123" s="227"/>
    </row>
    <row r="124" spans="21:22">
      <c r="U124" s="227"/>
      <c r="V124" s="227"/>
    </row>
    <row r="125" spans="21:22">
      <c r="U125" s="227"/>
      <c r="V125" s="227"/>
    </row>
    <row r="126" spans="21:22">
      <c r="U126" s="227"/>
      <c r="V126" s="227"/>
    </row>
    <row r="127" spans="21:22">
      <c r="U127" s="227"/>
      <c r="V127" s="227"/>
    </row>
    <row r="128" spans="21:22">
      <c r="U128" s="227"/>
      <c r="V128" s="227"/>
    </row>
    <row r="129" spans="21:22">
      <c r="U129" s="227"/>
      <c r="V129" s="227"/>
    </row>
    <row r="130" spans="21:22">
      <c r="U130" s="227"/>
      <c r="V130" s="227"/>
    </row>
    <row r="131" spans="21:22">
      <c r="U131" s="227"/>
      <c r="V131" s="227"/>
    </row>
    <row r="132" spans="21:22">
      <c r="U132" s="227"/>
      <c r="V132" s="227"/>
    </row>
    <row r="133" spans="21:22">
      <c r="U133" s="227"/>
      <c r="V133" s="227"/>
    </row>
    <row r="134" spans="21:22">
      <c r="U134" s="227"/>
      <c r="V134" s="227"/>
    </row>
    <row r="135" spans="21:22">
      <c r="U135" s="227"/>
      <c r="V135" s="227"/>
    </row>
    <row r="136" spans="21:22">
      <c r="U136" s="227"/>
      <c r="V136" s="227"/>
    </row>
    <row r="137" spans="21:22">
      <c r="U137" s="227"/>
      <c r="V137" s="227"/>
    </row>
    <row r="138" spans="21:22">
      <c r="U138" s="227"/>
      <c r="V138" s="227"/>
    </row>
    <row r="139" spans="21:22">
      <c r="U139" s="227"/>
      <c r="V139" s="227"/>
    </row>
    <row r="140" spans="21:22">
      <c r="U140" s="227"/>
      <c r="V140" s="227"/>
    </row>
    <row r="141" spans="21:22">
      <c r="U141" s="227"/>
      <c r="V141" s="227"/>
    </row>
    <row r="142" spans="21:22">
      <c r="U142" s="227"/>
      <c r="V142" s="227"/>
    </row>
    <row r="143" spans="21:22">
      <c r="U143" s="227"/>
      <c r="V143" s="227"/>
    </row>
    <row r="144" spans="21:22">
      <c r="U144" s="227"/>
      <c r="V144" s="227"/>
    </row>
    <row r="145" spans="21:22">
      <c r="U145" s="227"/>
      <c r="V145" s="227"/>
    </row>
    <row r="146" spans="21:22">
      <c r="U146" s="227"/>
      <c r="V146" s="227"/>
    </row>
    <row r="147" spans="21:22">
      <c r="U147" s="227"/>
      <c r="V147" s="227"/>
    </row>
    <row r="148" spans="21:22">
      <c r="U148" s="227"/>
      <c r="V148" s="227"/>
    </row>
    <row r="149" spans="21:22">
      <c r="U149" s="227"/>
      <c r="V149" s="227"/>
    </row>
    <row r="150" spans="21:22">
      <c r="U150" s="227"/>
      <c r="V150" s="227"/>
    </row>
    <row r="151" spans="21:22">
      <c r="U151" s="227"/>
      <c r="V151" s="227"/>
    </row>
    <row r="152" spans="21:22">
      <c r="U152" s="227"/>
      <c r="V152" s="227"/>
    </row>
    <row r="153" spans="21:22">
      <c r="U153" s="227"/>
      <c r="V153" s="227"/>
    </row>
    <row r="154" spans="21:22">
      <c r="U154" s="227"/>
      <c r="V154" s="227"/>
    </row>
    <row r="155" spans="21:22">
      <c r="U155" s="227"/>
      <c r="V155" s="227"/>
    </row>
    <row r="156" spans="21:22">
      <c r="U156" s="227"/>
      <c r="V156" s="227"/>
    </row>
    <row r="157" spans="21:22">
      <c r="U157" s="227"/>
      <c r="V157" s="227"/>
    </row>
    <row r="158" spans="21:22">
      <c r="U158" s="227"/>
      <c r="V158" s="227"/>
    </row>
    <row r="159" spans="21:22">
      <c r="U159" s="227"/>
      <c r="V159" s="227"/>
    </row>
    <row r="160" spans="21:22">
      <c r="U160" s="227"/>
      <c r="V160" s="227"/>
    </row>
    <row r="161" spans="21:22">
      <c r="U161" s="227"/>
      <c r="V161" s="227"/>
    </row>
    <row r="162" spans="21:22">
      <c r="U162" s="227"/>
      <c r="V162" s="227"/>
    </row>
    <row r="163" spans="21:22">
      <c r="U163" s="227"/>
      <c r="V163" s="227"/>
    </row>
    <row r="164" spans="21:22">
      <c r="U164" s="227"/>
      <c r="V164" s="227"/>
    </row>
    <row r="165" spans="21:22">
      <c r="U165" s="227"/>
      <c r="V165" s="227"/>
    </row>
    <row r="166" spans="21:22">
      <c r="U166" s="227"/>
      <c r="V166" s="227"/>
    </row>
    <row r="167" spans="21:22">
      <c r="U167" s="227"/>
      <c r="V167" s="227"/>
    </row>
    <row r="168" spans="21:22">
      <c r="U168" s="227"/>
      <c r="V168" s="227"/>
    </row>
    <row r="169" spans="21:22">
      <c r="U169" s="227"/>
      <c r="V169" s="227"/>
    </row>
    <row r="170" spans="21:22">
      <c r="U170" s="227"/>
      <c r="V170" s="227"/>
    </row>
    <row r="171" spans="21:22">
      <c r="U171" s="227"/>
      <c r="V171" s="227"/>
    </row>
    <row r="172" spans="21:22">
      <c r="U172" s="227"/>
      <c r="V172" s="227"/>
    </row>
    <row r="173" spans="21:22">
      <c r="U173" s="227"/>
      <c r="V173" s="227"/>
    </row>
    <row r="174" spans="21:22">
      <c r="U174" s="227"/>
      <c r="V174" s="227"/>
    </row>
    <row r="175" spans="21:22">
      <c r="U175" s="227"/>
      <c r="V175" s="227"/>
    </row>
    <row r="176" spans="21:22">
      <c r="U176" s="227"/>
      <c r="V176" s="227"/>
    </row>
    <row r="177" spans="21:22">
      <c r="U177" s="227"/>
      <c r="V177" s="227"/>
    </row>
    <row r="178" spans="21:22">
      <c r="U178" s="227"/>
      <c r="V178" s="227"/>
    </row>
    <row r="179" spans="21:22">
      <c r="U179" s="227"/>
      <c r="V179" s="227"/>
    </row>
    <row r="180" spans="21:22">
      <c r="U180" s="227"/>
      <c r="V180" s="227"/>
    </row>
    <row r="181" spans="21:22">
      <c r="U181" s="227"/>
      <c r="V181" s="227"/>
    </row>
    <row r="182" spans="21:22">
      <c r="U182" s="227"/>
      <c r="V182" s="227"/>
    </row>
    <row r="183" spans="21:22">
      <c r="U183" s="227"/>
      <c r="V183" s="227"/>
    </row>
    <row r="184" spans="21:22">
      <c r="U184" s="227"/>
      <c r="V184" s="227"/>
    </row>
    <row r="185" spans="21:22">
      <c r="U185" s="227"/>
      <c r="V185" s="227"/>
    </row>
    <row r="186" spans="21:22">
      <c r="U186" s="227"/>
      <c r="V186" s="227"/>
    </row>
    <row r="187" spans="21:22">
      <c r="U187" s="227"/>
      <c r="V187" s="227"/>
    </row>
    <row r="188" spans="21:22">
      <c r="U188" s="227"/>
      <c r="V188" s="227"/>
    </row>
    <row r="189" spans="21:22">
      <c r="U189" s="227"/>
      <c r="V189" s="227"/>
    </row>
    <row r="190" spans="21:22">
      <c r="U190" s="227"/>
      <c r="V190" s="227"/>
    </row>
    <row r="191" spans="21:22">
      <c r="U191" s="227"/>
      <c r="V191" s="227"/>
    </row>
    <row r="192" spans="21:22">
      <c r="U192" s="227"/>
      <c r="V192" s="227"/>
    </row>
    <row r="193" spans="21:22">
      <c r="U193" s="227"/>
      <c r="V193" s="227"/>
    </row>
    <row r="194" spans="21:22">
      <c r="U194" s="227"/>
      <c r="V194" s="227"/>
    </row>
    <row r="195" spans="21:22">
      <c r="U195" s="227"/>
      <c r="V195" s="227"/>
    </row>
    <row r="196" spans="21:22">
      <c r="U196" s="227"/>
      <c r="V196" s="227"/>
    </row>
    <row r="197" spans="21:22">
      <c r="U197" s="227"/>
      <c r="V197" s="227"/>
    </row>
    <row r="198" spans="21:22">
      <c r="U198" s="227"/>
      <c r="V198" s="227"/>
    </row>
    <row r="199" spans="21:22">
      <c r="U199" s="227"/>
      <c r="V199" s="227"/>
    </row>
    <row r="200" spans="21:22">
      <c r="U200" s="227"/>
      <c r="V200" s="227"/>
    </row>
    <row r="201" spans="21:22">
      <c r="U201" s="227"/>
      <c r="V201" s="227"/>
    </row>
    <row r="202" spans="21:22">
      <c r="U202" s="227"/>
      <c r="V202" s="227"/>
    </row>
    <row r="203" spans="21:22">
      <c r="U203" s="227"/>
      <c r="V203" s="227"/>
    </row>
    <row r="204" spans="21:22">
      <c r="U204" s="227"/>
      <c r="V204" s="227"/>
    </row>
    <row r="205" spans="21:22">
      <c r="U205" s="227"/>
      <c r="V205" s="227"/>
    </row>
    <row r="206" spans="21:22">
      <c r="U206" s="227"/>
      <c r="V206" s="227"/>
    </row>
    <row r="207" spans="21:22">
      <c r="U207" s="227"/>
      <c r="V207" s="227"/>
    </row>
    <row r="208" spans="21:22">
      <c r="U208" s="227"/>
      <c r="V208" s="227"/>
    </row>
    <row r="209" spans="21:22">
      <c r="U209" s="227"/>
      <c r="V209" s="227"/>
    </row>
    <row r="210" spans="21:22">
      <c r="U210" s="227"/>
      <c r="V210" s="227"/>
    </row>
    <row r="211" spans="21:22">
      <c r="U211" s="227"/>
      <c r="V211" s="227"/>
    </row>
    <row r="212" spans="21:22">
      <c r="U212" s="227"/>
      <c r="V212" s="227"/>
    </row>
    <row r="213" spans="21:22">
      <c r="U213" s="227"/>
      <c r="V213" s="227"/>
    </row>
    <row r="214" spans="21:22">
      <c r="U214" s="227"/>
      <c r="V214" s="227"/>
    </row>
    <row r="215" spans="21:22">
      <c r="U215" s="227"/>
      <c r="V215" s="227"/>
    </row>
    <row r="216" spans="21:22">
      <c r="U216" s="227"/>
      <c r="V216" s="227"/>
    </row>
    <row r="217" spans="21:22">
      <c r="U217" s="227"/>
      <c r="V217" s="227"/>
    </row>
    <row r="218" spans="21:22">
      <c r="U218" s="227"/>
      <c r="V218" s="227"/>
    </row>
    <row r="219" spans="21:22">
      <c r="U219" s="227"/>
      <c r="V219" s="227"/>
    </row>
    <row r="220" spans="21:22">
      <c r="U220" s="227"/>
      <c r="V220" s="227"/>
    </row>
    <row r="221" spans="21:22">
      <c r="U221" s="227"/>
      <c r="V221" s="227"/>
    </row>
    <row r="222" spans="21:22">
      <c r="U222" s="227"/>
      <c r="V222" s="227"/>
    </row>
    <row r="223" spans="21:22">
      <c r="U223" s="227"/>
      <c r="V223" s="227"/>
    </row>
  </sheetData>
  <mergeCells count="210">
    <mergeCell ref="A1:H3"/>
    <mergeCell ref="O1:P1"/>
    <mergeCell ref="Q1:R1"/>
    <mergeCell ref="O2:P2"/>
    <mergeCell ref="O3:P3"/>
    <mergeCell ref="A4:D4"/>
    <mergeCell ref="E4:H4"/>
    <mergeCell ref="I4:L4"/>
    <mergeCell ref="M4:P4"/>
    <mergeCell ref="Q4:T4"/>
    <mergeCell ref="A5:D5"/>
    <mergeCell ref="E5:H5"/>
    <mergeCell ref="I5:L5"/>
    <mergeCell ref="M5:P5"/>
    <mergeCell ref="Q5:T5"/>
    <mergeCell ref="A6:D6"/>
    <mergeCell ref="E6:H6"/>
    <mergeCell ref="I6:L6"/>
    <mergeCell ref="M6:P6"/>
    <mergeCell ref="Q6:T6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9:D9"/>
    <mergeCell ref="E9:H9"/>
    <mergeCell ref="I9:L9"/>
    <mergeCell ref="M9:P9"/>
    <mergeCell ref="Q9:T9"/>
    <mergeCell ref="A10:D10"/>
    <mergeCell ref="E10:H10"/>
    <mergeCell ref="I10:L10"/>
    <mergeCell ref="M10:P10"/>
    <mergeCell ref="Q10:T10"/>
    <mergeCell ref="A11:D11"/>
    <mergeCell ref="E11:H11"/>
    <mergeCell ref="I11:L11"/>
    <mergeCell ref="M11:P11"/>
    <mergeCell ref="Q11:T11"/>
    <mergeCell ref="A14:D14"/>
    <mergeCell ref="E14:H14"/>
    <mergeCell ref="I14:L14"/>
    <mergeCell ref="M14:P14"/>
    <mergeCell ref="Q14:T14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E21:H21"/>
    <mergeCell ref="I21:L21"/>
    <mergeCell ref="M21:P21"/>
    <mergeCell ref="Q21:T21"/>
    <mergeCell ref="A24:D24"/>
    <mergeCell ref="E24:H24"/>
    <mergeCell ref="I24:L24"/>
    <mergeCell ref="M24:P24"/>
    <mergeCell ref="Q24:T24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31:D31"/>
    <mergeCell ref="E31:H31"/>
    <mergeCell ref="I31:L31"/>
    <mergeCell ref="M31:P31"/>
    <mergeCell ref="Q31:T31"/>
    <mergeCell ref="A34:D34"/>
    <mergeCell ref="E34:H34"/>
    <mergeCell ref="I34:L34"/>
    <mergeCell ref="M34:P34"/>
    <mergeCell ref="Q34:T34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41:D41"/>
    <mergeCell ref="E41:H41"/>
    <mergeCell ref="I41:L41"/>
    <mergeCell ref="M41:P41"/>
    <mergeCell ref="Q41:T41"/>
    <mergeCell ref="A44:D44"/>
    <mergeCell ref="E44:H44"/>
    <mergeCell ref="I44:L44"/>
    <mergeCell ref="M44:P44"/>
    <mergeCell ref="Q44:T44"/>
    <mergeCell ref="A45:D45"/>
    <mergeCell ref="E45:H45"/>
    <mergeCell ref="I45:L45"/>
    <mergeCell ref="M45:P45"/>
    <mergeCell ref="Q45:T45"/>
    <mergeCell ref="A46:D46"/>
    <mergeCell ref="E46:H46"/>
    <mergeCell ref="I46:L46"/>
    <mergeCell ref="M46:P46"/>
    <mergeCell ref="Q46:T46"/>
    <mergeCell ref="A47:D47"/>
    <mergeCell ref="E47:H47"/>
    <mergeCell ref="I47:L47"/>
    <mergeCell ref="M47:P47"/>
    <mergeCell ref="Q47:T47"/>
    <mergeCell ref="A48:D48"/>
    <mergeCell ref="E48:H48"/>
    <mergeCell ref="I48:L48"/>
    <mergeCell ref="M48:P48"/>
    <mergeCell ref="Q48:T48"/>
    <mergeCell ref="Q51:T51"/>
    <mergeCell ref="A55:D55"/>
    <mergeCell ref="A49:D49"/>
    <mergeCell ref="E49:H49"/>
    <mergeCell ref="I49:L49"/>
    <mergeCell ref="M49:P49"/>
    <mergeCell ref="Q49:T49"/>
    <mergeCell ref="A50:D50"/>
    <mergeCell ref="E50:H50"/>
    <mergeCell ref="I50:L50"/>
    <mergeCell ref="M50:P50"/>
    <mergeCell ref="Q50:T50"/>
    <mergeCell ref="A56:D56"/>
    <mergeCell ref="A57:D57"/>
    <mergeCell ref="A58:D58"/>
    <mergeCell ref="A59:D59"/>
    <mergeCell ref="C66:M71"/>
    <mergeCell ref="A51:D51"/>
    <mergeCell ref="E51:H51"/>
    <mergeCell ref="I51:L51"/>
    <mergeCell ref="M51:P51"/>
  </mergeCells>
  <phoneticPr fontId="19" type="noConversion"/>
  <printOptions horizontalCentered="1" verticalCentered="1"/>
  <pageMargins left="0.43307086614173229" right="0" top="0" bottom="0" header="0.31496062992125984" footer="0.31496062992125984"/>
  <pageSetup paperSize="9" scale="25" fitToWidth="0" orientation="landscape" r:id="rId1"/>
  <headerFooter alignWithMargins="0"/>
  <rowBreaks count="1" manualBreakCount="1">
    <brk id="53" max="2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223"/>
  <sheetViews>
    <sheetView zoomScale="20" zoomScaleNormal="20" workbookViewId="0">
      <selection activeCell="Q50" sqref="Q50:T50"/>
    </sheetView>
  </sheetViews>
  <sheetFormatPr defaultColWidth="9" defaultRowHeight="15.75"/>
  <cols>
    <col min="1" max="20" width="32.625" style="248" customWidth="1"/>
    <col min="21" max="16384" width="9" style="248"/>
  </cols>
  <sheetData>
    <row r="1" spans="1:28" ht="51.75" customHeight="1">
      <c r="A1" s="769" t="s">
        <v>274</v>
      </c>
      <c r="B1" s="769"/>
      <c r="C1" s="769"/>
      <c r="D1" s="769"/>
      <c r="E1" s="769"/>
      <c r="F1" s="769"/>
      <c r="G1" s="769"/>
      <c r="H1" s="769"/>
      <c r="O1" s="771" t="s">
        <v>77</v>
      </c>
      <c r="P1" s="771"/>
      <c r="Q1" s="772"/>
      <c r="R1" s="772"/>
      <c r="U1" s="250"/>
      <c r="V1" s="250"/>
    </row>
    <row r="2" spans="1:28" ht="51.75" customHeight="1">
      <c r="A2" s="769"/>
      <c r="B2" s="769"/>
      <c r="C2" s="769"/>
      <c r="D2" s="769"/>
      <c r="E2" s="769"/>
      <c r="F2" s="769"/>
      <c r="G2" s="769"/>
      <c r="H2" s="769"/>
      <c r="O2" s="771" t="s">
        <v>54</v>
      </c>
      <c r="P2" s="771"/>
      <c r="Q2" s="249"/>
      <c r="R2" s="249"/>
      <c r="U2" s="250"/>
      <c r="V2" s="250"/>
    </row>
    <row r="3" spans="1:28" ht="142.5" customHeight="1" thickBot="1">
      <c r="A3" s="770"/>
      <c r="B3" s="770"/>
      <c r="C3" s="770"/>
      <c r="D3" s="770"/>
      <c r="E3" s="770"/>
      <c r="F3" s="770"/>
      <c r="G3" s="770"/>
      <c r="H3" s="770"/>
      <c r="O3" s="773"/>
      <c r="P3" s="773"/>
      <c r="Q3" s="251"/>
      <c r="R3" s="251"/>
      <c r="U3" s="250"/>
      <c r="V3" s="250"/>
    </row>
    <row r="4" spans="1:28" s="252" customFormat="1" ht="45.75" customHeight="1" thickBot="1">
      <c r="A4" s="774"/>
      <c r="B4" s="775"/>
      <c r="C4" s="775"/>
      <c r="D4" s="776"/>
      <c r="E4" s="774"/>
      <c r="F4" s="775"/>
      <c r="G4" s="775"/>
      <c r="H4" s="776"/>
      <c r="I4" s="774" t="s">
        <v>156</v>
      </c>
      <c r="J4" s="775"/>
      <c r="K4" s="775"/>
      <c r="L4" s="776"/>
      <c r="M4" s="774" t="s">
        <v>157</v>
      </c>
      <c r="N4" s="775"/>
      <c r="O4" s="775"/>
      <c r="P4" s="776"/>
      <c r="Q4" s="774" t="s">
        <v>158</v>
      </c>
      <c r="R4" s="775"/>
      <c r="S4" s="775"/>
      <c r="T4" s="776"/>
      <c r="U4" s="250"/>
      <c r="V4" s="250"/>
    </row>
    <row r="5" spans="1:28" s="253" customFormat="1" ht="65.099999999999994" customHeight="1">
      <c r="A5" s="760"/>
      <c r="B5" s="761"/>
      <c r="C5" s="761"/>
      <c r="D5" s="762"/>
      <c r="E5" s="763"/>
      <c r="F5" s="764"/>
      <c r="G5" s="764"/>
      <c r="H5" s="765"/>
      <c r="I5" s="760" t="s">
        <v>159</v>
      </c>
      <c r="J5" s="761"/>
      <c r="K5" s="761"/>
      <c r="L5" s="762"/>
      <c r="M5" s="760" t="s">
        <v>84</v>
      </c>
      <c r="N5" s="761"/>
      <c r="O5" s="761"/>
      <c r="P5" s="762"/>
      <c r="Q5" s="766" t="s">
        <v>146</v>
      </c>
      <c r="R5" s="767"/>
      <c r="S5" s="767"/>
      <c r="T5" s="768"/>
      <c r="U5" s="250"/>
      <c r="V5" s="250"/>
    </row>
    <row r="6" spans="1:28" s="253" customFormat="1" ht="65.099999999999994" customHeight="1">
      <c r="A6" s="766"/>
      <c r="B6" s="767"/>
      <c r="C6" s="767"/>
      <c r="D6" s="768"/>
      <c r="E6" s="766"/>
      <c r="F6" s="767"/>
      <c r="G6" s="767"/>
      <c r="H6" s="768"/>
      <c r="I6" s="766" t="s">
        <v>160</v>
      </c>
      <c r="J6" s="767"/>
      <c r="K6" s="767"/>
      <c r="L6" s="768"/>
      <c r="M6" s="766" t="s">
        <v>99</v>
      </c>
      <c r="N6" s="767"/>
      <c r="O6" s="767"/>
      <c r="P6" s="768"/>
      <c r="Q6" s="766" t="s">
        <v>100</v>
      </c>
      <c r="R6" s="767"/>
      <c r="S6" s="767"/>
      <c r="T6" s="768"/>
      <c r="U6" s="250"/>
      <c r="V6" s="250"/>
    </row>
    <row r="7" spans="1:28" s="254" customFormat="1" ht="65.099999999999994" customHeight="1">
      <c r="A7" s="766"/>
      <c r="B7" s="767"/>
      <c r="C7" s="767"/>
      <c r="D7" s="768"/>
      <c r="E7" s="766"/>
      <c r="F7" s="767"/>
      <c r="G7" s="767"/>
      <c r="H7" s="768"/>
      <c r="I7" s="766" t="s">
        <v>161</v>
      </c>
      <c r="J7" s="767"/>
      <c r="K7" s="767"/>
      <c r="L7" s="768"/>
      <c r="M7" s="766" t="s">
        <v>162</v>
      </c>
      <c r="N7" s="767"/>
      <c r="O7" s="767"/>
      <c r="P7" s="768"/>
      <c r="Q7" s="766" t="s">
        <v>163</v>
      </c>
      <c r="R7" s="767"/>
      <c r="S7" s="767"/>
      <c r="T7" s="768"/>
      <c r="U7" s="250"/>
      <c r="V7" s="250"/>
    </row>
    <row r="8" spans="1:28" s="254" customFormat="1" ht="65.099999999999994" customHeight="1">
      <c r="A8" s="766"/>
      <c r="B8" s="767"/>
      <c r="C8" s="767"/>
      <c r="D8" s="768"/>
      <c r="E8" s="766"/>
      <c r="F8" s="767"/>
      <c r="G8" s="767"/>
      <c r="H8" s="768"/>
      <c r="I8" s="766" t="s">
        <v>164</v>
      </c>
      <c r="J8" s="767"/>
      <c r="K8" s="767"/>
      <c r="L8" s="768"/>
      <c r="M8" s="766" t="s">
        <v>141</v>
      </c>
      <c r="N8" s="767"/>
      <c r="O8" s="767"/>
      <c r="P8" s="768"/>
      <c r="Q8" s="766" t="s">
        <v>107</v>
      </c>
      <c r="R8" s="767"/>
      <c r="S8" s="767"/>
      <c r="T8" s="768"/>
      <c r="U8" s="250"/>
      <c r="V8" s="250"/>
    </row>
    <row r="9" spans="1:28" s="254" customFormat="1" ht="65.099999999999994" customHeight="1">
      <c r="A9" s="766"/>
      <c r="B9" s="767"/>
      <c r="C9" s="767"/>
      <c r="D9" s="768"/>
      <c r="E9" s="766"/>
      <c r="F9" s="767"/>
      <c r="G9" s="767"/>
      <c r="H9" s="768"/>
      <c r="I9" s="766" t="s">
        <v>165</v>
      </c>
      <c r="J9" s="767"/>
      <c r="K9" s="767"/>
      <c r="L9" s="768"/>
      <c r="M9" s="766" t="s">
        <v>98</v>
      </c>
      <c r="N9" s="767"/>
      <c r="O9" s="767"/>
      <c r="P9" s="768"/>
      <c r="Q9" s="766" t="s">
        <v>96</v>
      </c>
      <c r="R9" s="767"/>
      <c r="S9" s="767"/>
      <c r="T9" s="768"/>
      <c r="U9" s="250"/>
      <c r="V9" s="250"/>
    </row>
    <row r="10" spans="1:28" s="254" customFormat="1" ht="65.099999999999994" customHeight="1" thickBot="1">
      <c r="A10" s="777"/>
      <c r="B10" s="778"/>
      <c r="C10" s="778"/>
      <c r="D10" s="779"/>
      <c r="E10" s="766"/>
      <c r="F10" s="767"/>
      <c r="G10" s="767"/>
      <c r="H10" s="768"/>
      <c r="I10" s="777" t="s">
        <v>166</v>
      </c>
      <c r="J10" s="778"/>
      <c r="K10" s="778"/>
      <c r="L10" s="779"/>
      <c r="M10" s="780" t="s">
        <v>142</v>
      </c>
      <c r="N10" s="781"/>
      <c r="O10" s="781"/>
      <c r="P10" s="782"/>
      <c r="Q10" s="766" t="s">
        <v>101</v>
      </c>
      <c r="R10" s="767"/>
      <c r="S10" s="767"/>
      <c r="T10" s="768"/>
      <c r="U10" s="250"/>
      <c r="V10" s="250"/>
    </row>
    <row r="11" spans="1:28" s="255" customFormat="1" ht="31.5" hidden="1" customHeight="1">
      <c r="A11" s="783"/>
      <c r="B11" s="784"/>
      <c r="C11" s="784"/>
      <c r="D11" s="785"/>
      <c r="E11" s="786"/>
      <c r="F11" s="787"/>
      <c r="G11" s="787"/>
      <c r="H11" s="788"/>
      <c r="I11" s="789"/>
      <c r="J11" s="790"/>
      <c r="K11" s="790"/>
      <c r="L11" s="791"/>
      <c r="M11" s="792"/>
      <c r="N11" s="793"/>
      <c r="O11" s="793"/>
      <c r="P11" s="794"/>
      <c r="Q11" s="789"/>
      <c r="R11" s="790"/>
      <c r="S11" s="790"/>
      <c r="T11" s="791"/>
      <c r="U11" s="250"/>
      <c r="V11" s="250"/>
    </row>
    <row r="12" spans="1:28" s="255" customFormat="1" ht="25.5" customHeight="1">
      <c r="A12" s="256" t="s">
        <v>167</v>
      </c>
      <c r="B12" s="257">
        <f>第一週明細!W12</f>
        <v>723.8</v>
      </c>
      <c r="C12" s="257" t="s">
        <v>9</v>
      </c>
      <c r="D12" s="258">
        <f>第一週明細!W8</f>
        <v>25</v>
      </c>
      <c r="E12" s="259" t="s">
        <v>167</v>
      </c>
      <c r="F12" s="260">
        <f>第一週明細!W20</f>
        <v>737.9</v>
      </c>
      <c r="G12" s="260" t="s">
        <v>9</v>
      </c>
      <c r="H12" s="261">
        <f>第一週明細!W16</f>
        <v>23</v>
      </c>
      <c r="I12" s="259" t="s">
        <v>167</v>
      </c>
      <c r="J12" s="262">
        <f>第一週明細!W28</f>
        <v>737.9</v>
      </c>
      <c r="K12" s="260" t="s">
        <v>9</v>
      </c>
      <c r="L12" s="263">
        <f>第一週明細!W24</f>
        <v>25.5</v>
      </c>
      <c r="M12" s="264" t="s">
        <v>167</v>
      </c>
      <c r="N12" s="265">
        <f>第一週明細!W36</f>
        <v>731.7</v>
      </c>
      <c r="O12" s="266" t="s">
        <v>9</v>
      </c>
      <c r="P12" s="267">
        <f>第一週明細!W32</f>
        <v>24.5</v>
      </c>
      <c r="Q12" s="259" t="s">
        <v>167</v>
      </c>
      <c r="R12" s="262">
        <f>第一週明細!W44</f>
        <v>724.4</v>
      </c>
      <c r="S12" s="260" t="s">
        <v>9</v>
      </c>
      <c r="T12" s="263">
        <f>第一週明細!W40</f>
        <v>24</v>
      </c>
      <c r="U12" s="250"/>
      <c r="V12" s="250"/>
    </row>
    <row r="13" spans="1:28" s="255" customFormat="1" ht="30.75" customHeight="1" thickBot="1">
      <c r="A13" s="268" t="s">
        <v>7</v>
      </c>
      <c r="B13" s="269">
        <f>第一週明細!W6</f>
        <v>94</v>
      </c>
      <c r="C13" s="269" t="s">
        <v>11</v>
      </c>
      <c r="D13" s="270">
        <f>第一週明細!W10</f>
        <v>30.7</v>
      </c>
      <c r="E13" s="218" t="s">
        <v>168</v>
      </c>
      <c r="F13" s="219">
        <f>第一週明細!W14</f>
        <v>95.5</v>
      </c>
      <c r="G13" s="219" t="s">
        <v>76</v>
      </c>
      <c r="H13" s="220">
        <f>第一週明細!W18</f>
        <v>31.6</v>
      </c>
      <c r="I13" s="218" t="s">
        <v>168</v>
      </c>
      <c r="J13" s="219">
        <f>第一週明細!W22</f>
        <v>95.5</v>
      </c>
      <c r="K13" s="219" t="s">
        <v>11</v>
      </c>
      <c r="L13" s="270">
        <f>第一週明細!W26</f>
        <v>31.6</v>
      </c>
      <c r="M13" s="271" t="s">
        <v>168</v>
      </c>
      <c r="N13" s="272">
        <f>第一週明細!W30</f>
        <v>95.5</v>
      </c>
      <c r="O13" s="221" t="s">
        <v>11</v>
      </c>
      <c r="P13" s="222">
        <f>第一週明細!W34</f>
        <v>32.300000000000004</v>
      </c>
      <c r="Q13" s="268" t="s">
        <v>169</v>
      </c>
      <c r="R13" s="269">
        <f>第一週明細!W38</f>
        <v>95.5</v>
      </c>
      <c r="S13" s="269" t="s">
        <v>11</v>
      </c>
      <c r="T13" s="270">
        <f>第一週明細!W42</f>
        <v>31.6</v>
      </c>
      <c r="U13" s="250"/>
      <c r="V13" s="250"/>
    </row>
    <row r="14" spans="1:28" s="273" customFormat="1" ht="55.5" customHeight="1" thickBot="1">
      <c r="A14" s="774" t="s">
        <v>170</v>
      </c>
      <c r="B14" s="775"/>
      <c r="C14" s="775"/>
      <c r="D14" s="776"/>
      <c r="E14" s="774" t="s">
        <v>171</v>
      </c>
      <c r="F14" s="775"/>
      <c r="G14" s="775"/>
      <c r="H14" s="776"/>
      <c r="I14" s="774" t="s">
        <v>172</v>
      </c>
      <c r="J14" s="775"/>
      <c r="K14" s="775"/>
      <c r="L14" s="776"/>
      <c r="M14" s="774" t="s">
        <v>173</v>
      </c>
      <c r="N14" s="775"/>
      <c r="O14" s="775"/>
      <c r="P14" s="776"/>
      <c r="Q14" s="774" t="s">
        <v>174</v>
      </c>
      <c r="R14" s="775"/>
      <c r="S14" s="775"/>
      <c r="T14" s="776"/>
      <c r="U14" s="250"/>
      <c r="V14" s="250"/>
      <c r="AB14" s="273" t="s">
        <v>175</v>
      </c>
    </row>
    <row r="15" spans="1:28" s="254" customFormat="1" ht="65.099999999999994" customHeight="1">
      <c r="A15" s="766" t="s">
        <v>159</v>
      </c>
      <c r="B15" s="767"/>
      <c r="C15" s="767"/>
      <c r="D15" s="768"/>
      <c r="E15" s="760" t="s">
        <v>176</v>
      </c>
      <c r="F15" s="761"/>
      <c r="G15" s="761"/>
      <c r="H15" s="762"/>
      <c r="I15" s="760" t="s">
        <v>159</v>
      </c>
      <c r="J15" s="761"/>
      <c r="K15" s="761"/>
      <c r="L15" s="762"/>
      <c r="M15" s="760" t="s">
        <v>177</v>
      </c>
      <c r="N15" s="761"/>
      <c r="O15" s="761"/>
      <c r="P15" s="762"/>
      <c r="Q15" s="766" t="s">
        <v>178</v>
      </c>
      <c r="R15" s="767"/>
      <c r="S15" s="767"/>
      <c r="T15" s="768"/>
      <c r="U15" s="250"/>
      <c r="V15" s="250"/>
    </row>
    <row r="16" spans="1:28" s="254" customFormat="1" ht="65.099999999999994" customHeight="1">
      <c r="A16" s="766" t="s">
        <v>179</v>
      </c>
      <c r="B16" s="767"/>
      <c r="C16" s="767"/>
      <c r="D16" s="768"/>
      <c r="E16" s="766" t="s">
        <v>180</v>
      </c>
      <c r="F16" s="767"/>
      <c r="G16" s="767"/>
      <c r="H16" s="768"/>
      <c r="I16" s="766" t="s">
        <v>181</v>
      </c>
      <c r="J16" s="767"/>
      <c r="K16" s="767"/>
      <c r="L16" s="768"/>
      <c r="M16" s="766" t="s">
        <v>182</v>
      </c>
      <c r="N16" s="767"/>
      <c r="O16" s="767"/>
      <c r="P16" s="768"/>
      <c r="Q16" s="766" t="s">
        <v>183</v>
      </c>
      <c r="R16" s="767"/>
      <c r="S16" s="767"/>
      <c r="T16" s="768"/>
      <c r="U16" s="250"/>
      <c r="V16" s="250"/>
    </row>
    <row r="17" spans="1:25" s="254" customFormat="1" ht="65.099999999999994" customHeight="1">
      <c r="A17" s="766" t="s">
        <v>184</v>
      </c>
      <c r="B17" s="767"/>
      <c r="C17" s="767"/>
      <c r="D17" s="768"/>
      <c r="E17" s="766" t="s">
        <v>185</v>
      </c>
      <c r="F17" s="767"/>
      <c r="G17" s="767"/>
      <c r="H17" s="768"/>
      <c r="I17" s="766" t="s">
        <v>186</v>
      </c>
      <c r="J17" s="767"/>
      <c r="K17" s="767"/>
      <c r="L17" s="768"/>
      <c r="M17" s="766" t="s">
        <v>187</v>
      </c>
      <c r="N17" s="767"/>
      <c r="O17" s="767"/>
      <c r="P17" s="768"/>
      <c r="Q17" s="766" t="s">
        <v>188</v>
      </c>
      <c r="R17" s="767"/>
      <c r="S17" s="767"/>
      <c r="T17" s="768"/>
      <c r="U17" s="250"/>
      <c r="V17" s="250"/>
    </row>
    <row r="18" spans="1:25" s="254" customFormat="1" ht="65.099999999999994" customHeight="1">
      <c r="A18" s="766" t="s">
        <v>189</v>
      </c>
      <c r="B18" s="767"/>
      <c r="C18" s="767"/>
      <c r="D18" s="768"/>
      <c r="E18" s="766" t="s">
        <v>190</v>
      </c>
      <c r="F18" s="767"/>
      <c r="G18" s="767"/>
      <c r="H18" s="768"/>
      <c r="I18" s="766" t="s">
        <v>191</v>
      </c>
      <c r="J18" s="767"/>
      <c r="K18" s="767"/>
      <c r="L18" s="768"/>
      <c r="M18" s="766" t="s">
        <v>192</v>
      </c>
      <c r="N18" s="767"/>
      <c r="O18" s="767"/>
      <c r="P18" s="768"/>
      <c r="Q18" s="766" t="s">
        <v>193</v>
      </c>
      <c r="R18" s="767"/>
      <c r="S18" s="767"/>
      <c r="T18" s="768"/>
    </row>
    <row r="19" spans="1:25" s="254" customFormat="1" ht="65.099999999999994" customHeight="1">
      <c r="A19" s="766" t="s">
        <v>194</v>
      </c>
      <c r="B19" s="767"/>
      <c r="C19" s="767"/>
      <c r="D19" s="768"/>
      <c r="E19" s="766" t="s">
        <v>195</v>
      </c>
      <c r="F19" s="767"/>
      <c r="G19" s="767"/>
      <c r="H19" s="768"/>
      <c r="I19" s="766" t="s">
        <v>196</v>
      </c>
      <c r="J19" s="767"/>
      <c r="K19" s="767"/>
      <c r="L19" s="768"/>
      <c r="M19" s="766" t="s">
        <v>197</v>
      </c>
      <c r="N19" s="767"/>
      <c r="O19" s="767"/>
      <c r="P19" s="768"/>
      <c r="Q19" s="766" t="s">
        <v>198</v>
      </c>
      <c r="R19" s="767"/>
      <c r="S19" s="767"/>
      <c r="T19" s="768"/>
    </row>
    <row r="20" spans="1:25" s="254" customFormat="1" ht="65.099999999999994" customHeight="1" thickBot="1">
      <c r="A20" s="766" t="s">
        <v>199</v>
      </c>
      <c r="B20" s="767"/>
      <c r="C20" s="767"/>
      <c r="D20" s="768"/>
      <c r="E20" s="766" t="s">
        <v>200</v>
      </c>
      <c r="F20" s="767"/>
      <c r="G20" s="767"/>
      <c r="H20" s="768"/>
      <c r="I20" s="766" t="s">
        <v>201</v>
      </c>
      <c r="J20" s="767"/>
      <c r="K20" s="767"/>
      <c r="L20" s="768"/>
      <c r="M20" s="777" t="s">
        <v>202</v>
      </c>
      <c r="N20" s="778"/>
      <c r="O20" s="778"/>
      <c r="P20" s="779"/>
      <c r="Q20" s="777" t="s">
        <v>203</v>
      </c>
      <c r="R20" s="778"/>
      <c r="S20" s="778"/>
      <c r="T20" s="779"/>
    </row>
    <row r="21" spans="1:25" s="255" customFormat="1" ht="1.5" customHeight="1" thickBot="1">
      <c r="A21" s="256" t="s">
        <v>167</v>
      </c>
      <c r="B21" s="257"/>
      <c r="C21" s="257" t="s">
        <v>9</v>
      </c>
      <c r="D21" s="258" t="str">
        <f>第一週明細!W17</f>
        <v>蛋白質：</v>
      </c>
      <c r="E21" s="795"/>
      <c r="F21" s="796"/>
      <c r="G21" s="796"/>
      <c r="H21" s="797"/>
      <c r="I21" s="798"/>
      <c r="J21" s="799"/>
      <c r="K21" s="799"/>
      <c r="L21" s="800"/>
      <c r="M21" s="801"/>
      <c r="N21" s="802"/>
      <c r="O21" s="802"/>
      <c r="P21" s="803"/>
      <c r="Q21" s="804" t="s">
        <v>204</v>
      </c>
      <c r="R21" s="805"/>
      <c r="S21" s="805"/>
      <c r="T21" s="806"/>
      <c r="U21" s="254"/>
      <c r="V21" s="254"/>
      <c r="W21" s="254"/>
      <c r="X21" s="254"/>
      <c r="Y21" s="254"/>
    </row>
    <row r="22" spans="1:25" s="255" customFormat="1" ht="29.25" customHeight="1">
      <c r="A22" s="256" t="s">
        <v>167</v>
      </c>
      <c r="B22" s="257">
        <f>第二週明細!W12</f>
        <v>743.8</v>
      </c>
      <c r="C22" s="257" t="s">
        <v>9</v>
      </c>
      <c r="D22" s="258">
        <f>第二週明細!W8</f>
        <v>25</v>
      </c>
      <c r="E22" s="274" t="s">
        <v>167</v>
      </c>
      <c r="F22" s="275">
        <f>第二週明細!W20</f>
        <v>702.5</v>
      </c>
      <c r="G22" s="275" t="s">
        <v>9</v>
      </c>
      <c r="H22" s="276">
        <f>第二週明細!W16</f>
        <v>23</v>
      </c>
      <c r="I22" s="277" t="s">
        <v>167</v>
      </c>
      <c r="J22" s="275">
        <f>第二週明細!W28</f>
        <v>729.1</v>
      </c>
      <c r="K22" s="275" t="s">
        <v>9</v>
      </c>
      <c r="L22" s="276">
        <f>第二週明細!W24</f>
        <v>23.5</v>
      </c>
      <c r="M22" s="278" t="s">
        <v>167</v>
      </c>
      <c r="N22" s="279">
        <f>第二週明細!W36</f>
        <v>721.9</v>
      </c>
      <c r="O22" s="279" t="s">
        <v>9</v>
      </c>
      <c r="P22" s="280">
        <f>第二週明細!W32</f>
        <v>23.5</v>
      </c>
      <c r="Q22" s="277" t="s">
        <v>167</v>
      </c>
      <c r="R22" s="275">
        <f>第二週明細!W44</f>
        <v>716</v>
      </c>
      <c r="S22" s="275" t="s">
        <v>9</v>
      </c>
      <c r="T22" s="276">
        <f>第二週明細!W40</f>
        <v>24</v>
      </c>
      <c r="U22" s="250"/>
      <c r="V22" s="250"/>
    </row>
    <row r="23" spans="1:25" s="255" customFormat="1" ht="28.5" customHeight="1" thickBot="1">
      <c r="A23" s="281" t="s">
        <v>168</v>
      </c>
      <c r="B23" s="270">
        <f>第二週明細!W6</f>
        <v>96.5</v>
      </c>
      <c r="C23" s="269" t="s">
        <v>11</v>
      </c>
      <c r="D23" s="270">
        <f>第二週明細!W10</f>
        <v>33.200000000000003</v>
      </c>
      <c r="E23" s="282" t="s">
        <v>168</v>
      </c>
      <c r="F23" s="283">
        <f>第二週明細!W14</f>
        <v>95.5</v>
      </c>
      <c r="G23" s="283" t="s">
        <v>11</v>
      </c>
      <c r="H23" s="284">
        <f>第二週明細!W18</f>
        <v>29.5</v>
      </c>
      <c r="I23" s="282" t="s">
        <v>168</v>
      </c>
      <c r="J23" s="283">
        <f>第二週明細!W22</f>
        <v>100</v>
      </c>
      <c r="K23" s="283" t="s">
        <v>11</v>
      </c>
      <c r="L23" s="283">
        <f>第二週明細!W26</f>
        <v>29.400000000000002</v>
      </c>
      <c r="M23" s="283" t="s">
        <v>168</v>
      </c>
      <c r="N23" s="283">
        <f>第二週明細!W30</f>
        <v>96.5</v>
      </c>
      <c r="O23" s="285" t="s">
        <v>11</v>
      </c>
      <c r="P23" s="286">
        <f>第二週明細!W34</f>
        <v>31.099999999999998</v>
      </c>
      <c r="Q23" s="282" t="s">
        <v>168</v>
      </c>
      <c r="R23" s="283">
        <f>第二週明細!W38</f>
        <v>95.5</v>
      </c>
      <c r="S23" s="283" t="s">
        <v>11</v>
      </c>
      <c r="T23" s="284">
        <f>第二週明細!W42</f>
        <v>29.5</v>
      </c>
      <c r="U23" s="250"/>
      <c r="V23" s="250"/>
    </row>
    <row r="24" spans="1:25" s="273" customFormat="1" ht="50.25" customHeight="1" thickBot="1">
      <c r="A24" s="774" t="s">
        <v>205</v>
      </c>
      <c r="B24" s="775"/>
      <c r="C24" s="775"/>
      <c r="D24" s="776"/>
      <c r="E24" s="774" t="s">
        <v>206</v>
      </c>
      <c r="F24" s="775"/>
      <c r="G24" s="775"/>
      <c r="H24" s="776"/>
      <c r="I24" s="774" t="s">
        <v>207</v>
      </c>
      <c r="J24" s="775"/>
      <c r="K24" s="775"/>
      <c r="L24" s="776"/>
      <c r="M24" s="774" t="s">
        <v>208</v>
      </c>
      <c r="N24" s="775"/>
      <c r="O24" s="775"/>
      <c r="P24" s="776"/>
      <c r="Q24" s="774" t="s">
        <v>209</v>
      </c>
      <c r="R24" s="775"/>
      <c r="S24" s="775"/>
      <c r="T24" s="776"/>
      <c r="U24" s="250"/>
      <c r="V24" s="250"/>
    </row>
    <row r="25" spans="1:25" s="254" customFormat="1" ht="65.099999999999994" customHeight="1">
      <c r="A25" s="760" t="s">
        <v>159</v>
      </c>
      <c r="B25" s="761"/>
      <c r="C25" s="761"/>
      <c r="D25" s="762"/>
      <c r="E25" s="766" t="s">
        <v>210</v>
      </c>
      <c r="F25" s="767"/>
      <c r="G25" s="767"/>
      <c r="H25" s="768"/>
      <c r="I25" s="760" t="s">
        <v>159</v>
      </c>
      <c r="J25" s="761"/>
      <c r="K25" s="761"/>
      <c r="L25" s="762"/>
      <c r="M25" s="760" t="s">
        <v>177</v>
      </c>
      <c r="N25" s="761"/>
      <c r="O25" s="761"/>
      <c r="P25" s="762"/>
      <c r="Q25" s="766" t="s">
        <v>211</v>
      </c>
      <c r="R25" s="767"/>
      <c r="S25" s="767"/>
      <c r="T25" s="768"/>
      <c r="U25" s="250"/>
      <c r="V25" s="250"/>
    </row>
    <row r="26" spans="1:25" s="254" customFormat="1" ht="65.099999999999994" customHeight="1">
      <c r="A26" s="766" t="s">
        <v>212</v>
      </c>
      <c r="B26" s="767"/>
      <c r="C26" s="767"/>
      <c r="D26" s="768"/>
      <c r="E26" s="766" t="s">
        <v>213</v>
      </c>
      <c r="F26" s="767"/>
      <c r="G26" s="767"/>
      <c r="H26" s="768"/>
      <c r="I26" s="766" t="s">
        <v>214</v>
      </c>
      <c r="J26" s="767"/>
      <c r="K26" s="767"/>
      <c r="L26" s="768"/>
      <c r="M26" s="766" t="s">
        <v>215</v>
      </c>
      <c r="N26" s="767"/>
      <c r="O26" s="767"/>
      <c r="P26" s="768"/>
      <c r="Q26" s="766" t="s">
        <v>216</v>
      </c>
      <c r="R26" s="767"/>
      <c r="S26" s="767"/>
      <c r="T26" s="768"/>
      <c r="U26" s="250"/>
      <c r="V26" s="250"/>
    </row>
    <row r="27" spans="1:25" s="254" customFormat="1" ht="65.099999999999994" customHeight="1">
      <c r="A27" s="766" t="s">
        <v>217</v>
      </c>
      <c r="B27" s="767"/>
      <c r="C27" s="767"/>
      <c r="D27" s="768"/>
      <c r="E27" s="766" t="s">
        <v>218</v>
      </c>
      <c r="F27" s="767"/>
      <c r="G27" s="767"/>
      <c r="H27" s="768"/>
      <c r="I27" s="766" t="s">
        <v>219</v>
      </c>
      <c r="J27" s="767"/>
      <c r="K27" s="767"/>
      <c r="L27" s="768"/>
      <c r="M27" s="766" t="s">
        <v>220</v>
      </c>
      <c r="N27" s="767"/>
      <c r="O27" s="767"/>
      <c r="P27" s="768"/>
      <c r="Q27" s="766" t="s">
        <v>221</v>
      </c>
      <c r="R27" s="767"/>
      <c r="S27" s="767"/>
      <c r="T27" s="768"/>
      <c r="U27" s="250"/>
      <c r="V27" s="250"/>
    </row>
    <row r="28" spans="1:25" s="254" customFormat="1" ht="65.099999999999994" customHeight="1">
      <c r="A28" s="766" t="s">
        <v>222</v>
      </c>
      <c r="B28" s="767"/>
      <c r="C28" s="767"/>
      <c r="D28" s="768"/>
      <c r="E28" s="766" t="s">
        <v>223</v>
      </c>
      <c r="F28" s="767"/>
      <c r="G28" s="767"/>
      <c r="H28" s="768"/>
      <c r="I28" s="766" t="s">
        <v>224</v>
      </c>
      <c r="J28" s="767"/>
      <c r="K28" s="767"/>
      <c r="L28" s="768"/>
      <c r="M28" s="766" t="s">
        <v>225</v>
      </c>
      <c r="N28" s="767"/>
      <c r="O28" s="767"/>
      <c r="P28" s="768"/>
      <c r="Q28" s="766" t="s">
        <v>226</v>
      </c>
      <c r="R28" s="767"/>
      <c r="S28" s="767"/>
      <c r="T28" s="768"/>
      <c r="U28" s="250"/>
      <c r="V28" s="250"/>
    </row>
    <row r="29" spans="1:25" s="254" customFormat="1" ht="65.099999999999994" customHeight="1">
      <c r="A29" s="766" t="s">
        <v>196</v>
      </c>
      <c r="B29" s="767"/>
      <c r="C29" s="767"/>
      <c r="D29" s="768"/>
      <c r="E29" s="766" t="s">
        <v>227</v>
      </c>
      <c r="F29" s="767"/>
      <c r="G29" s="767"/>
      <c r="H29" s="768"/>
      <c r="I29" s="766" t="s">
        <v>194</v>
      </c>
      <c r="J29" s="767"/>
      <c r="K29" s="767"/>
      <c r="L29" s="768"/>
      <c r="M29" s="766" t="s">
        <v>228</v>
      </c>
      <c r="N29" s="767"/>
      <c r="O29" s="767"/>
      <c r="P29" s="768"/>
      <c r="Q29" s="766" t="s">
        <v>229</v>
      </c>
      <c r="R29" s="767"/>
      <c r="S29" s="767"/>
      <c r="T29" s="768"/>
      <c r="U29" s="250"/>
      <c r="V29" s="250"/>
    </row>
    <row r="30" spans="1:25" s="254" customFormat="1" ht="65.099999999999994" customHeight="1" thickBot="1">
      <c r="A30" s="777" t="s">
        <v>230</v>
      </c>
      <c r="B30" s="778"/>
      <c r="C30" s="778"/>
      <c r="D30" s="779"/>
      <c r="E30" s="777" t="s">
        <v>231</v>
      </c>
      <c r="F30" s="778"/>
      <c r="G30" s="778"/>
      <c r="H30" s="779"/>
      <c r="I30" s="777" t="s">
        <v>203</v>
      </c>
      <c r="J30" s="778"/>
      <c r="K30" s="778"/>
      <c r="L30" s="779"/>
      <c r="M30" s="777" t="s">
        <v>232</v>
      </c>
      <c r="N30" s="778"/>
      <c r="O30" s="778"/>
      <c r="P30" s="779"/>
      <c r="Q30" s="777" t="s">
        <v>233</v>
      </c>
      <c r="R30" s="778"/>
      <c r="S30" s="778"/>
      <c r="T30" s="779"/>
      <c r="U30" s="250"/>
      <c r="V30" s="250"/>
    </row>
    <row r="31" spans="1:25" s="255" customFormat="1" ht="2.25" customHeight="1" thickBot="1">
      <c r="A31" s="795"/>
      <c r="B31" s="796"/>
      <c r="C31" s="796"/>
      <c r="D31" s="797"/>
      <c r="E31" s="798"/>
      <c r="F31" s="799"/>
      <c r="G31" s="799"/>
      <c r="H31" s="800"/>
      <c r="I31" s="798"/>
      <c r="J31" s="799"/>
      <c r="K31" s="799"/>
      <c r="L31" s="800"/>
      <c r="M31" s="798"/>
      <c r="N31" s="799"/>
      <c r="O31" s="799"/>
      <c r="P31" s="800"/>
      <c r="Q31" s="798"/>
      <c r="R31" s="799"/>
      <c r="S31" s="799"/>
      <c r="T31" s="800"/>
      <c r="U31" s="250"/>
      <c r="V31" s="250"/>
    </row>
    <row r="32" spans="1:25" s="255" customFormat="1" ht="25.5" customHeight="1">
      <c r="A32" s="277" t="s">
        <v>167</v>
      </c>
      <c r="B32" s="275">
        <f>第三週明細!W12</f>
        <v>731.7</v>
      </c>
      <c r="C32" s="275" t="s">
        <v>9</v>
      </c>
      <c r="D32" s="287">
        <f>第三週明細!W8</f>
        <v>24.5</v>
      </c>
      <c r="E32" s="277" t="s">
        <v>167</v>
      </c>
      <c r="F32" s="275">
        <f>第三週明細!W20</f>
        <v>739</v>
      </c>
      <c r="G32" s="275" t="s">
        <v>9</v>
      </c>
      <c r="H32" s="276">
        <f>第三週明細!W16</f>
        <v>23</v>
      </c>
      <c r="I32" s="277" t="s">
        <v>167</v>
      </c>
      <c r="J32" s="275">
        <f>第三週明細!W28</f>
        <v>752.5</v>
      </c>
      <c r="K32" s="275" t="s">
        <v>9</v>
      </c>
      <c r="L32" s="276">
        <f>第三週明細!W24</f>
        <v>26.5</v>
      </c>
      <c r="M32" s="277" t="s">
        <v>167</v>
      </c>
      <c r="N32" s="275">
        <v>735</v>
      </c>
      <c r="O32" s="275" t="s">
        <v>9</v>
      </c>
      <c r="P32" s="276" t="s">
        <v>234</v>
      </c>
      <c r="Q32" s="277" t="s">
        <v>167</v>
      </c>
      <c r="R32" s="275">
        <f>第三週明細!W44</f>
        <v>732.5</v>
      </c>
      <c r="S32" s="275" t="s">
        <v>9</v>
      </c>
      <c r="T32" s="276">
        <f>第三週明細!W40</f>
        <v>26.5</v>
      </c>
      <c r="U32" s="250"/>
      <c r="V32" s="250"/>
    </row>
    <row r="33" spans="1:22" s="255" customFormat="1" ht="28.5" customHeight="1" thickBot="1">
      <c r="A33" s="288" t="s">
        <v>168</v>
      </c>
      <c r="B33" s="284">
        <f>第三週明細!W6</f>
        <v>95.5</v>
      </c>
      <c r="C33" s="283" t="s">
        <v>11</v>
      </c>
      <c r="D33" s="284">
        <f>第三週明細!W10</f>
        <v>32.300000000000004</v>
      </c>
      <c r="E33" s="282" t="s">
        <v>168</v>
      </c>
      <c r="F33" s="283">
        <f>第三週明細!W14</f>
        <v>95.5</v>
      </c>
      <c r="G33" s="283" t="s">
        <v>11</v>
      </c>
      <c r="H33" s="284">
        <f>第三週明細!W18</f>
        <v>33</v>
      </c>
      <c r="I33" s="282" t="s">
        <v>168</v>
      </c>
      <c r="J33" s="283">
        <f>第三週明細!W22</f>
        <v>95.5</v>
      </c>
      <c r="K33" s="283" t="s">
        <v>11</v>
      </c>
      <c r="L33" s="284">
        <f>第三週明細!W26</f>
        <v>33</v>
      </c>
      <c r="M33" s="282" t="s">
        <v>168</v>
      </c>
      <c r="N33" s="283">
        <v>103</v>
      </c>
      <c r="O33" s="283" t="s">
        <v>11</v>
      </c>
      <c r="P33" s="284" t="s">
        <v>235</v>
      </c>
      <c r="Q33" s="282" t="s">
        <v>168</v>
      </c>
      <c r="R33" s="283">
        <f>第三週明細!W38</f>
        <v>96.5</v>
      </c>
      <c r="S33" s="283" t="s">
        <v>11</v>
      </c>
      <c r="T33" s="284">
        <f>第三週明細!W42</f>
        <v>27</v>
      </c>
      <c r="U33" s="250"/>
      <c r="V33" s="250"/>
    </row>
    <row r="34" spans="1:22" s="273" customFormat="1" ht="53.25" customHeight="1" thickBot="1">
      <c r="A34" s="774" t="s">
        <v>236</v>
      </c>
      <c r="B34" s="775"/>
      <c r="C34" s="775"/>
      <c r="D34" s="776"/>
      <c r="E34" s="774" t="s">
        <v>237</v>
      </c>
      <c r="F34" s="775"/>
      <c r="G34" s="775"/>
      <c r="H34" s="776"/>
      <c r="I34" s="774" t="s">
        <v>238</v>
      </c>
      <c r="J34" s="775"/>
      <c r="K34" s="775"/>
      <c r="L34" s="776"/>
      <c r="M34" s="774" t="s">
        <v>239</v>
      </c>
      <c r="N34" s="775"/>
      <c r="O34" s="775"/>
      <c r="P34" s="776"/>
      <c r="Q34" s="774" t="s">
        <v>240</v>
      </c>
      <c r="R34" s="775"/>
      <c r="S34" s="775"/>
      <c r="T34" s="776"/>
      <c r="U34" s="250"/>
      <c r="V34" s="250"/>
    </row>
    <row r="35" spans="1:22" s="254" customFormat="1" ht="65.099999999999994" customHeight="1">
      <c r="A35" s="760" t="s">
        <v>159</v>
      </c>
      <c r="B35" s="761"/>
      <c r="C35" s="761"/>
      <c r="D35" s="762"/>
      <c r="E35" s="766" t="s">
        <v>176</v>
      </c>
      <c r="F35" s="767"/>
      <c r="G35" s="767"/>
      <c r="H35" s="768"/>
      <c r="I35" s="760" t="s">
        <v>159</v>
      </c>
      <c r="J35" s="761"/>
      <c r="K35" s="761"/>
      <c r="L35" s="762"/>
      <c r="M35" s="760" t="s">
        <v>177</v>
      </c>
      <c r="N35" s="761"/>
      <c r="O35" s="761"/>
      <c r="P35" s="762"/>
      <c r="Q35" s="760" t="s">
        <v>241</v>
      </c>
      <c r="R35" s="761"/>
      <c r="S35" s="761"/>
      <c r="T35" s="762"/>
      <c r="U35" s="250"/>
      <c r="V35" s="250"/>
    </row>
    <row r="36" spans="1:22" s="254" customFormat="1" ht="65.099999999999994" customHeight="1">
      <c r="A36" s="766" t="s">
        <v>242</v>
      </c>
      <c r="B36" s="767"/>
      <c r="C36" s="767"/>
      <c r="D36" s="768"/>
      <c r="E36" s="766" t="s">
        <v>243</v>
      </c>
      <c r="F36" s="767"/>
      <c r="G36" s="767"/>
      <c r="H36" s="768"/>
      <c r="I36" s="766" t="s">
        <v>244</v>
      </c>
      <c r="J36" s="767"/>
      <c r="K36" s="767"/>
      <c r="L36" s="768"/>
      <c r="M36" s="766" t="s">
        <v>245</v>
      </c>
      <c r="N36" s="767"/>
      <c r="O36" s="767"/>
      <c r="P36" s="768"/>
      <c r="Q36" s="766" t="s">
        <v>246</v>
      </c>
      <c r="R36" s="767"/>
      <c r="S36" s="767"/>
      <c r="T36" s="768"/>
      <c r="U36" s="250"/>
      <c r="V36" s="250"/>
    </row>
    <row r="37" spans="1:22" s="254" customFormat="1" ht="65.099999999999994" customHeight="1">
      <c r="A37" s="766" t="s">
        <v>247</v>
      </c>
      <c r="B37" s="767"/>
      <c r="C37" s="767"/>
      <c r="D37" s="768"/>
      <c r="E37" s="766" t="s">
        <v>248</v>
      </c>
      <c r="F37" s="767"/>
      <c r="G37" s="767"/>
      <c r="H37" s="768"/>
      <c r="I37" s="766" t="s">
        <v>249</v>
      </c>
      <c r="J37" s="767"/>
      <c r="K37" s="767"/>
      <c r="L37" s="768"/>
      <c r="M37" s="766" t="s">
        <v>250</v>
      </c>
      <c r="N37" s="767"/>
      <c r="O37" s="767"/>
      <c r="P37" s="768"/>
      <c r="Q37" s="766" t="s">
        <v>251</v>
      </c>
      <c r="R37" s="767"/>
      <c r="S37" s="767"/>
      <c r="T37" s="768"/>
      <c r="U37" s="250"/>
      <c r="V37" s="250"/>
    </row>
    <row r="38" spans="1:22" s="254" customFormat="1" ht="65.099999999999994" customHeight="1">
      <c r="A38" s="763" t="s">
        <v>252</v>
      </c>
      <c r="B38" s="764"/>
      <c r="C38" s="764"/>
      <c r="D38" s="765"/>
      <c r="E38" s="766" t="s">
        <v>253</v>
      </c>
      <c r="F38" s="767"/>
      <c r="G38" s="767"/>
      <c r="H38" s="768"/>
      <c r="I38" s="763" t="s">
        <v>254</v>
      </c>
      <c r="J38" s="764"/>
      <c r="K38" s="764"/>
      <c r="L38" s="765"/>
      <c r="M38" s="766" t="s">
        <v>255</v>
      </c>
      <c r="N38" s="767"/>
      <c r="O38" s="767"/>
      <c r="P38" s="768"/>
      <c r="Q38" s="766" t="s">
        <v>256</v>
      </c>
      <c r="R38" s="767"/>
      <c r="S38" s="767"/>
      <c r="T38" s="768"/>
      <c r="U38" s="250"/>
      <c r="V38" s="250"/>
    </row>
    <row r="39" spans="1:22" s="254" customFormat="1" ht="65.099999999999994" customHeight="1">
      <c r="A39" s="766" t="s">
        <v>194</v>
      </c>
      <c r="B39" s="767"/>
      <c r="C39" s="767"/>
      <c r="D39" s="768"/>
      <c r="E39" s="766" t="s">
        <v>197</v>
      </c>
      <c r="F39" s="767"/>
      <c r="G39" s="767"/>
      <c r="H39" s="768"/>
      <c r="I39" s="766" t="s">
        <v>165</v>
      </c>
      <c r="J39" s="767"/>
      <c r="K39" s="767"/>
      <c r="L39" s="768"/>
      <c r="M39" s="766" t="s">
        <v>195</v>
      </c>
      <c r="N39" s="767"/>
      <c r="O39" s="767"/>
      <c r="P39" s="768"/>
      <c r="Q39" s="766" t="s">
        <v>196</v>
      </c>
      <c r="R39" s="767"/>
      <c r="S39" s="767"/>
      <c r="T39" s="768"/>
      <c r="U39" s="250"/>
      <c r="V39" s="250"/>
    </row>
    <row r="40" spans="1:22" s="254" customFormat="1" ht="65.099999999999994" customHeight="1" thickBot="1">
      <c r="A40" s="777" t="s">
        <v>257</v>
      </c>
      <c r="B40" s="778"/>
      <c r="C40" s="778"/>
      <c r="D40" s="779"/>
      <c r="E40" s="777" t="s">
        <v>258</v>
      </c>
      <c r="F40" s="778"/>
      <c r="G40" s="778"/>
      <c r="H40" s="779"/>
      <c r="I40" s="777" t="s">
        <v>259</v>
      </c>
      <c r="J40" s="778"/>
      <c r="K40" s="778"/>
      <c r="L40" s="779"/>
      <c r="M40" s="777" t="s">
        <v>260</v>
      </c>
      <c r="N40" s="778"/>
      <c r="O40" s="778"/>
      <c r="P40" s="779"/>
      <c r="Q40" s="766" t="s">
        <v>261</v>
      </c>
      <c r="R40" s="767"/>
      <c r="S40" s="767"/>
      <c r="T40" s="768"/>
      <c r="U40" s="250"/>
      <c r="V40" s="250"/>
    </row>
    <row r="41" spans="1:22" s="255" customFormat="1" ht="1.5" customHeight="1">
      <c r="A41" s="798"/>
      <c r="B41" s="799"/>
      <c r="C41" s="799"/>
      <c r="D41" s="800"/>
      <c r="E41" s="798"/>
      <c r="F41" s="799"/>
      <c r="G41" s="799"/>
      <c r="H41" s="800"/>
      <c r="I41" s="798"/>
      <c r="J41" s="799"/>
      <c r="K41" s="799"/>
      <c r="L41" s="800"/>
      <c r="M41" s="801"/>
      <c r="N41" s="802"/>
      <c r="O41" s="802"/>
      <c r="P41" s="803"/>
      <c r="Q41" s="801"/>
      <c r="R41" s="802"/>
      <c r="S41" s="802"/>
      <c r="T41" s="803"/>
      <c r="U41" s="250"/>
      <c r="V41" s="250"/>
    </row>
    <row r="42" spans="1:22" s="255" customFormat="1" ht="24" customHeight="1" thickBot="1">
      <c r="A42" s="277" t="s">
        <v>167</v>
      </c>
      <c r="B42" s="275">
        <f>第四周明細!W12</f>
        <v>746.3</v>
      </c>
      <c r="C42" s="275" t="s">
        <v>9</v>
      </c>
      <c r="D42" s="276">
        <f>第四周明細!W8</f>
        <v>25.5</v>
      </c>
      <c r="E42" s="277" t="s">
        <v>167</v>
      </c>
      <c r="F42" s="275">
        <f>第四周明細!W20</f>
        <v>692.6</v>
      </c>
      <c r="G42" s="275" t="s">
        <v>9</v>
      </c>
      <c r="H42" s="276">
        <f>第四周明細!W16</f>
        <v>23</v>
      </c>
      <c r="I42" s="277" t="s">
        <v>167</v>
      </c>
      <c r="J42" s="275">
        <f>第四周明細!W28</f>
        <v>713.5</v>
      </c>
      <c r="K42" s="275" t="s">
        <v>9</v>
      </c>
      <c r="L42" s="276">
        <f>第四周明細!W24</f>
        <v>23.5</v>
      </c>
      <c r="M42" s="289" t="s">
        <v>167</v>
      </c>
      <c r="N42" s="290">
        <f>第四周明細!W36</f>
        <v>739</v>
      </c>
      <c r="O42" s="275" t="s">
        <v>262</v>
      </c>
      <c r="P42" s="275">
        <f>第四周明細!W32</f>
        <v>25</v>
      </c>
      <c r="Q42" s="289" t="s">
        <v>167</v>
      </c>
      <c r="R42" s="290">
        <f>第四周明細!W44</f>
        <v>680.6</v>
      </c>
      <c r="S42" s="290" t="s">
        <v>9</v>
      </c>
      <c r="T42" s="291">
        <f>第四周明細!W40</f>
        <v>21</v>
      </c>
      <c r="U42" s="250"/>
      <c r="V42" s="250"/>
    </row>
    <row r="43" spans="1:22" s="255" customFormat="1" ht="24.75" customHeight="1" thickBot="1">
      <c r="A43" s="282" t="s">
        <v>168</v>
      </c>
      <c r="B43" s="283">
        <f>第四周明細!W6</f>
        <v>95.5</v>
      </c>
      <c r="C43" s="283" t="s">
        <v>11</v>
      </c>
      <c r="D43" s="284">
        <f>第四周明細!W10</f>
        <v>33.700000000000003</v>
      </c>
      <c r="E43" s="283" t="s">
        <v>168</v>
      </c>
      <c r="F43" s="283">
        <f>第四周明細!W14</f>
        <v>98</v>
      </c>
      <c r="G43" s="283" t="s">
        <v>11</v>
      </c>
      <c r="H43" s="284">
        <f>第四周明細!W18</f>
        <v>27.9</v>
      </c>
      <c r="I43" s="282" t="s">
        <v>7</v>
      </c>
      <c r="J43" s="283">
        <f>第四周明細!W22</f>
        <v>96.5</v>
      </c>
      <c r="K43" s="283" t="s">
        <v>11</v>
      </c>
      <c r="L43" s="284">
        <f>第四周明細!W26</f>
        <v>29.000000000000004</v>
      </c>
      <c r="M43" s="292" t="s">
        <v>7</v>
      </c>
      <c r="N43" s="293">
        <f>第四周明細!W30</f>
        <v>95.5</v>
      </c>
      <c r="O43" s="293" t="s">
        <v>11</v>
      </c>
      <c r="P43" s="294">
        <f>第四周明細!W34</f>
        <v>33</v>
      </c>
      <c r="Q43" s="292" t="s">
        <v>7</v>
      </c>
      <c r="R43" s="293">
        <f>第四周明細!W38</f>
        <v>95.5</v>
      </c>
      <c r="S43" s="293" t="s">
        <v>11</v>
      </c>
      <c r="T43" s="294">
        <f>第四周明細!W42</f>
        <v>27.4</v>
      </c>
      <c r="U43" s="250"/>
      <c r="V43" s="250"/>
    </row>
    <row r="44" spans="1:22" s="273" customFormat="1" ht="53.25" customHeight="1" thickBot="1">
      <c r="A44" s="774" t="s">
        <v>263</v>
      </c>
      <c r="B44" s="775"/>
      <c r="C44" s="775"/>
      <c r="D44" s="776"/>
      <c r="E44" s="774" t="s">
        <v>264</v>
      </c>
      <c r="F44" s="775"/>
      <c r="G44" s="775"/>
      <c r="H44" s="776"/>
      <c r="I44" s="774" t="s">
        <v>92</v>
      </c>
      <c r="J44" s="775"/>
      <c r="K44" s="775"/>
      <c r="L44" s="776"/>
      <c r="M44" s="774" t="s">
        <v>93</v>
      </c>
      <c r="N44" s="775"/>
      <c r="O44" s="775"/>
      <c r="P44" s="776"/>
      <c r="Q44" s="774" t="s">
        <v>94</v>
      </c>
      <c r="R44" s="775"/>
      <c r="S44" s="775"/>
      <c r="T44" s="776"/>
      <c r="U44" s="250"/>
      <c r="V44" s="250"/>
    </row>
    <row r="45" spans="1:22" s="254" customFormat="1" ht="65.099999999999994" customHeight="1">
      <c r="A45" s="760" t="s">
        <v>159</v>
      </c>
      <c r="B45" s="761"/>
      <c r="C45" s="761"/>
      <c r="D45" s="762"/>
      <c r="E45" s="766" t="s">
        <v>265</v>
      </c>
      <c r="F45" s="767"/>
      <c r="G45" s="767"/>
      <c r="H45" s="768"/>
      <c r="I45" s="760" t="s">
        <v>83</v>
      </c>
      <c r="J45" s="761"/>
      <c r="K45" s="761"/>
      <c r="L45" s="762"/>
      <c r="M45" s="760" t="s">
        <v>84</v>
      </c>
      <c r="N45" s="761"/>
      <c r="O45" s="761"/>
      <c r="P45" s="762"/>
      <c r="Q45" s="760" t="s">
        <v>147</v>
      </c>
      <c r="R45" s="761"/>
      <c r="S45" s="761"/>
      <c r="T45" s="762"/>
      <c r="U45" s="250"/>
      <c r="V45" s="250"/>
    </row>
    <row r="46" spans="1:22" s="254" customFormat="1" ht="65.099999999999994" customHeight="1">
      <c r="A46" s="766" t="s">
        <v>266</v>
      </c>
      <c r="B46" s="767"/>
      <c r="C46" s="767"/>
      <c r="D46" s="768"/>
      <c r="E46" s="766" t="s">
        <v>267</v>
      </c>
      <c r="F46" s="767"/>
      <c r="G46" s="767"/>
      <c r="H46" s="768"/>
      <c r="I46" s="766" t="s">
        <v>95</v>
      </c>
      <c r="J46" s="767"/>
      <c r="K46" s="767"/>
      <c r="L46" s="768"/>
      <c r="M46" s="766" t="s">
        <v>154</v>
      </c>
      <c r="N46" s="767"/>
      <c r="O46" s="767"/>
      <c r="P46" s="768"/>
      <c r="Q46" s="766" t="s">
        <v>102</v>
      </c>
      <c r="R46" s="767"/>
      <c r="S46" s="767"/>
      <c r="T46" s="768"/>
      <c r="U46" s="250"/>
      <c r="V46" s="250"/>
    </row>
    <row r="47" spans="1:22" s="254" customFormat="1" ht="65.099999999999994" customHeight="1">
      <c r="A47" s="766" t="s">
        <v>268</v>
      </c>
      <c r="B47" s="767"/>
      <c r="C47" s="767"/>
      <c r="D47" s="768"/>
      <c r="E47" s="766" t="s">
        <v>269</v>
      </c>
      <c r="F47" s="767"/>
      <c r="G47" s="767"/>
      <c r="H47" s="768"/>
      <c r="I47" s="766" t="s">
        <v>143</v>
      </c>
      <c r="J47" s="767"/>
      <c r="K47" s="767"/>
      <c r="L47" s="768"/>
      <c r="M47" s="766" t="s">
        <v>105</v>
      </c>
      <c r="N47" s="767"/>
      <c r="O47" s="767"/>
      <c r="P47" s="768"/>
      <c r="Q47" s="766" t="s">
        <v>139</v>
      </c>
      <c r="R47" s="767"/>
      <c r="S47" s="767"/>
      <c r="T47" s="768"/>
      <c r="U47" s="250"/>
      <c r="V47" s="250"/>
    </row>
    <row r="48" spans="1:22" s="254" customFormat="1" ht="65.099999999999994" customHeight="1">
      <c r="A48" s="763" t="s">
        <v>270</v>
      </c>
      <c r="B48" s="764"/>
      <c r="C48" s="764"/>
      <c r="D48" s="765"/>
      <c r="E48" s="766" t="s">
        <v>271</v>
      </c>
      <c r="F48" s="767"/>
      <c r="G48" s="767"/>
      <c r="H48" s="768"/>
      <c r="I48" s="763" t="s">
        <v>145</v>
      </c>
      <c r="J48" s="764"/>
      <c r="K48" s="764"/>
      <c r="L48" s="765"/>
      <c r="M48" s="766" t="s">
        <v>140</v>
      </c>
      <c r="N48" s="767"/>
      <c r="O48" s="767"/>
      <c r="P48" s="768"/>
      <c r="Q48" s="766" t="s">
        <v>155</v>
      </c>
      <c r="R48" s="767"/>
      <c r="S48" s="767"/>
      <c r="T48" s="768"/>
      <c r="U48" s="250"/>
      <c r="V48" s="250"/>
    </row>
    <row r="49" spans="1:22" s="254" customFormat="1" ht="65.099999999999994" customHeight="1">
      <c r="A49" s="766" t="s">
        <v>194</v>
      </c>
      <c r="B49" s="767"/>
      <c r="C49" s="767"/>
      <c r="D49" s="768"/>
      <c r="E49" s="766" t="s">
        <v>197</v>
      </c>
      <c r="F49" s="767"/>
      <c r="G49" s="767"/>
      <c r="H49" s="768"/>
      <c r="I49" s="766" t="s">
        <v>97</v>
      </c>
      <c r="J49" s="767"/>
      <c r="K49" s="767"/>
      <c r="L49" s="768"/>
      <c r="M49" s="766" t="s">
        <v>98</v>
      </c>
      <c r="N49" s="767"/>
      <c r="O49" s="767"/>
      <c r="P49" s="768"/>
      <c r="Q49" s="766" t="s">
        <v>144</v>
      </c>
      <c r="R49" s="767"/>
      <c r="S49" s="767"/>
      <c r="T49" s="768"/>
      <c r="U49" s="250"/>
      <c r="V49" s="250"/>
    </row>
    <row r="50" spans="1:22" s="254" customFormat="1" ht="65.099999999999994" customHeight="1" thickBot="1">
      <c r="A50" s="777" t="s">
        <v>231</v>
      </c>
      <c r="B50" s="778"/>
      <c r="C50" s="778"/>
      <c r="D50" s="779"/>
      <c r="E50" s="777" t="s">
        <v>201</v>
      </c>
      <c r="F50" s="778"/>
      <c r="G50" s="778"/>
      <c r="H50" s="779"/>
      <c r="I50" s="777" t="s">
        <v>103</v>
      </c>
      <c r="J50" s="778"/>
      <c r="K50" s="778"/>
      <c r="L50" s="779"/>
      <c r="M50" s="777" t="s">
        <v>153</v>
      </c>
      <c r="N50" s="778"/>
      <c r="O50" s="778"/>
      <c r="P50" s="779"/>
      <c r="Q50" s="766" t="s">
        <v>104</v>
      </c>
      <c r="R50" s="767"/>
      <c r="S50" s="767"/>
      <c r="T50" s="768"/>
      <c r="U50" s="250"/>
      <c r="V50" s="250"/>
    </row>
    <row r="51" spans="1:22" s="255" customFormat="1" ht="1.5" customHeight="1">
      <c r="A51" s="798"/>
      <c r="B51" s="799"/>
      <c r="C51" s="799"/>
      <c r="D51" s="800"/>
      <c r="E51" s="798"/>
      <c r="F51" s="799"/>
      <c r="G51" s="799"/>
      <c r="H51" s="800"/>
      <c r="I51" s="798"/>
      <c r="J51" s="799"/>
      <c r="K51" s="799"/>
      <c r="L51" s="800"/>
      <c r="M51" s="801"/>
      <c r="N51" s="802"/>
      <c r="O51" s="802"/>
      <c r="P51" s="803"/>
      <c r="Q51" s="801"/>
      <c r="R51" s="802"/>
      <c r="S51" s="802"/>
      <c r="T51" s="803"/>
      <c r="U51" s="250"/>
      <c r="V51" s="250"/>
    </row>
    <row r="52" spans="1:22" s="255" customFormat="1" ht="24" customHeight="1" thickBot="1">
      <c r="A52" s="277" t="s">
        <v>167</v>
      </c>
      <c r="B52" s="275">
        <f>'第五周明細 '!W12</f>
        <v>717.1</v>
      </c>
      <c r="C52" s="275" t="s">
        <v>9</v>
      </c>
      <c r="D52" s="276">
        <f>'第五周明細 '!W8</f>
        <v>23.5</v>
      </c>
      <c r="E52" s="277" t="s">
        <v>167</v>
      </c>
      <c r="F52" s="275">
        <f>'第五周明細 '!W20</f>
        <v>0</v>
      </c>
      <c r="G52" s="275" t="s">
        <v>9</v>
      </c>
      <c r="H52" s="276">
        <f>'第五周明細 '!W16</f>
        <v>23</v>
      </c>
      <c r="I52" s="277" t="s">
        <v>167</v>
      </c>
      <c r="J52" s="275">
        <f>'第五周明細 '!W28</f>
        <v>0</v>
      </c>
      <c r="K52" s="275" t="s">
        <v>9</v>
      </c>
      <c r="L52" s="276">
        <f>'第五周明細 '!W24</f>
        <v>0</v>
      </c>
      <c r="M52" s="289" t="s">
        <v>167</v>
      </c>
      <c r="N52" s="290">
        <f>'第五周明細 '!W36</f>
        <v>0</v>
      </c>
      <c r="O52" s="275" t="s">
        <v>272</v>
      </c>
      <c r="P52" s="275">
        <f>'第五周明細 '!W32</f>
        <v>0</v>
      </c>
      <c r="Q52" s="289" t="s">
        <v>167</v>
      </c>
      <c r="R52" s="290">
        <f>'第五周明細 '!W44</f>
        <v>0</v>
      </c>
      <c r="S52" s="290" t="s">
        <v>9</v>
      </c>
      <c r="T52" s="291">
        <f>'第五周明細 '!W40</f>
        <v>0</v>
      </c>
      <c r="U52" s="250"/>
      <c r="V52" s="250"/>
    </row>
    <row r="53" spans="1:22" s="255" customFormat="1" ht="24.75" customHeight="1" thickBot="1">
      <c r="A53" s="282" t="s">
        <v>273</v>
      </c>
      <c r="B53" s="283">
        <f>'第五周明細 '!W6</f>
        <v>95.5</v>
      </c>
      <c r="C53" s="283" t="s">
        <v>11</v>
      </c>
      <c r="D53" s="284">
        <f>'第五周明細 '!W10</f>
        <v>30.9</v>
      </c>
      <c r="E53" s="283" t="s">
        <v>168</v>
      </c>
      <c r="F53" s="283">
        <f>'第五周明細 '!W14</f>
        <v>0</v>
      </c>
      <c r="G53" s="283" t="s">
        <v>11</v>
      </c>
      <c r="H53" s="284">
        <f>'第五周明細 '!W18</f>
        <v>0</v>
      </c>
      <c r="I53" s="282" t="s">
        <v>168</v>
      </c>
      <c r="J53" s="283">
        <f>'第五周明細 '!W22</f>
        <v>0</v>
      </c>
      <c r="K53" s="283" t="s">
        <v>11</v>
      </c>
      <c r="L53" s="284">
        <f>'第五周明細 '!W26</f>
        <v>0</v>
      </c>
      <c r="M53" s="292" t="s">
        <v>168</v>
      </c>
      <c r="N53" s="293">
        <f>'第五周明細 '!W30</f>
        <v>0</v>
      </c>
      <c r="O53" s="293" t="s">
        <v>11</v>
      </c>
      <c r="P53" s="294">
        <f>'第五周明細 '!W34</f>
        <v>0</v>
      </c>
      <c r="Q53" s="292" t="s">
        <v>168</v>
      </c>
      <c r="R53" s="293">
        <f>'第五周明細 '!W38</f>
        <v>0</v>
      </c>
      <c r="S53" s="293" t="s">
        <v>11</v>
      </c>
      <c r="T53" s="294">
        <f>'第五周明細 '!W42</f>
        <v>0</v>
      </c>
      <c r="U53" s="250"/>
      <c r="V53" s="250"/>
    </row>
    <row r="54" spans="1:22" ht="24.75" customHeight="1"/>
    <row r="55" spans="1:22" ht="45.75" hidden="1" customHeight="1"/>
    <row r="56" spans="1:22" ht="45.75" hidden="1" customHeight="1"/>
    <row r="57" spans="1:22" ht="45.75" hidden="1" customHeight="1"/>
    <row r="58" spans="1:22" ht="45.75" hidden="1" customHeight="1"/>
    <row r="59" spans="1:22" ht="46.5" hidden="1" customHeight="1"/>
    <row r="60" spans="1:22" ht="25.5" hidden="1" customHeight="1"/>
    <row r="61" spans="1:22" ht="26.25" hidden="1" customHeight="1"/>
    <row r="62" spans="1:22" ht="16.5" hidden="1" customHeight="1"/>
    <row r="66" spans="14:22" ht="15.75" customHeight="1"/>
    <row r="67" spans="14:22" ht="15.75" customHeight="1"/>
    <row r="68" spans="14:22" ht="15.75" customHeight="1"/>
    <row r="69" spans="14:22" ht="15.75" customHeight="1"/>
    <row r="70" spans="14:22" ht="15.75" customHeight="1"/>
    <row r="71" spans="14:22" ht="15.75" customHeight="1"/>
    <row r="73" spans="14:22">
      <c r="U73" s="250"/>
      <c r="V73" s="250"/>
    </row>
    <row r="74" spans="14:22">
      <c r="U74" s="250"/>
      <c r="V74" s="250"/>
    </row>
    <row r="75" spans="14:22">
      <c r="U75" s="250"/>
      <c r="V75" s="250"/>
    </row>
    <row r="76" spans="14:22">
      <c r="U76" s="250"/>
      <c r="V76" s="250"/>
    </row>
    <row r="77" spans="14:22">
      <c r="U77" s="250"/>
      <c r="V77" s="250"/>
    </row>
    <row r="78" spans="14:22">
      <c r="N78" s="250"/>
      <c r="O78" s="250"/>
      <c r="P78" s="250"/>
      <c r="Q78" s="250"/>
      <c r="R78" s="250"/>
      <c r="S78" s="250"/>
    </row>
    <row r="79" spans="14:22">
      <c r="N79" s="250"/>
      <c r="O79" s="250"/>
      <c r="P79" s="250"/>
      <c r="Q79" s="250"/>
      <c r="R79" s="250"/>
      <c r="S79" s="250"/>
    </row>
    <row r="80" spans="14:22">
      <c r="N80" s="250"/>
      <c r="O80" s="250"/>
      <c r="P80" s="250"/>
      <c r="Q80" s="250"/>
      <c r="R80" s="250"/>
      <c r="S80" s="250"/>
    </row>
    <row r="81" spans="14:22">
      <c r="N81" s="250"/>
      <c r="O81" s="250"/>
      <c r="P81" s="250"/>
      <c r="Q81" s="250"/>
      <c r="R81" s="250"/>
      <c r="S81" s="250"/>
    </row>
    <row r="82" spans="14:22">
      <c r="N82" s="250"/>
      <c r="O82" s="250"/>
      <c r="P82" s="250"/>
      <c r="Q82" s="250"/>
      <c r="R82" s="250"/>
      <c r="S82" s="250"/>
    </row>
    <row r="83" spans="14:22">
      <c r="N83" s="250"/>
      <c r="O83" s="250"/>
      <c r="P83" s="250"/>
      <c r="Q83" s="250"/>
      <c r="R83" s="250"/>
      <c r="S83" s="250"/>
    </row>
    <row r="84" spans="14:22">
      <c r="N84" s="250"/>
      <c r="O84" s="250"/>
      <c r="P84" s="250"/>
      <c r="Q84" s="250"/>
      <c r="R84" s="250"/>
      <c r="S84" s="250"/>
    </row>
    <row r="85" spans="14:22">
      <c r="N85" s="250"/>
      <c r="O85" s="250"/>
      <c r="P85" s="250"/>
      <c r="Q85" s="250"/>
      <c r="R85" s="250"/>
      <c r="S85" s="250"/>
    </row>
    <row r="86" spans="14:22">
      <c r="N86" s="250"/>
      <c r="O86" s="250"/>
      <c r="P86" s="250"/>
      <c r="Q86" s="250"/>
      <c r="R86" s="250"/>
      <c r="S86" s="250"/>
    </row>
    <row r="87" spans="14:22">
      <c r="N87" s="250"/>
      <c r="O87" s="250"/>
      <c r="P87" s="250"/>
      <c r="Q87" s="250"/>
      <c r="R87" s="250"/>
      <c r="S87" s="250"/>
    </row>
    <row r="88" spans="14:22">
      <c r="N88" s="250"/>
      <c r="O88" s="250"/>
      <c r="P88" s="250"/>
      <c r="Q88" s="250"/>
      <c r="R88" s="250"/>
      <c r="S88" s="250"/>
    </row>
    <row r="89" spans="14:22">
      <c r="N89" s="250"/>
      <c r="O89" s="250"/>
      <c r="P89" s="250"/>
      <c r="Q89" s="250"/>
      <c r="R89" s="250"/>
      <c r="S89" s="250"/>
    </row>
    <row r="90" spans="14:22">
      <c r="N90" s="250"/>
      <c r="O90" s="250"/>
      <c r="P90" s="250"/>
      <c r="Q90" s="250"/>
      <c r="R90" s="250"/>
      <c r="S90" s="250"/>
    </row>
    <row r="91" spans="14:22">
      <c r="U91" s="250"/>
      <c r="V91" s="250"/>
    </row>
    <row r="92" spans="14:22">
      <c r="U92" s="250"/>
      <c r="V92" s="250"/>
    </row>
    <row r="93" spans="14:22">
      <c r="U93" s="250"/>
      <c r="V93" s="250"/>
    </row>
    <row r="94" spans="14:22">
      <c r="U94" s="250"/>
      <c r="V94" s="250"/>
    </row>
    <row r="95" spans="14:22">
      <c r="U95" s="250"/>
      <c r="V95" s="250"/>
    </row>
    <row r="96" spans="14:22">
      <c r="U96" s="250"/>
      <c r="V96" s="250"/>
    </row>
    <row r="97" spans="21:22">
      <c r="U97" s="250"/>
      <c r="V97" s="250"/>
    </row>
    <row r="98" spans="21:22">
      <c r="U98" s="250"/>
      <c r="V98" s="250"/>
    </row>
    <row r="99" spans="21:22">
      <c r="U99" s="250"/>
      <c r="V99" s="250"/>
    </row>
    <row r="100" spans="21:22">
      <c r="U100" s="250"/>
      <c r="V100" s="250"/>
    </row>
    <row r="101" spans="21:22">
      <c r="U101" s="250"/>
      <c r="V101" s="250"/>
    </row>
    <row r="102" spans="21:22">
      <c r="U102" s="250"/>
      <c r="V102" s="250"/>
    </row>
    <row r="103" spans="21:22">
      <c r="U103" s="250"/>
      <c r="V103" s="250"/>
    </row>
    <row r="104" spans="21:22">
      <c r="U104" s="250"/>
      <c r="V104" s="250"/>
    </row>
    <row r="105" spans="21:22">
      <c r="U105" s="250"/>
      <c r="V105" s="250"/>
    </row>
    <row r="106" spans="21:22">
      <c r="U106" s="250"/>
      <c r="V106" s="250"/>
    </row>
    <row r="107" spans="21:22">
      <c r="U107" s="250"/>
      <c r="V107" s="250"/>
    </row>
    <row r="108" spans="21:22">
      <c r="U108" s="250"/>
      <c r="V108" s="250"/>
    </row>
    <row r="109" spans="21:22">
      <c r="U109" s="250"/>
      <c r="V109" s="250"/>
    </row>
    <row r="110" spans="21:22">
      <c r="U110" s="250"/>
      <c r="V110" s="250"/>
    </row>
    <row r="111" spans="21:22">
      <c r="U111" s="250"/>
      <c r="V111" s="250"/>
    </row>
    <row r="112" spans="21:22">
      <c r="U112" s="250"/>
      <c r="V112" s="250"/>
    </row>
    <row r="113" spans="21:22">
      <c r="U113" s="250"/>
      <c r="V113" s="250"/>
    </row>
    <row r="114" spans="21:22">
      <c r="U114" s="250"/>
      <c r="V114" s="250"/>
    </row>
    <row r="115" spans="21:22">
      <c r="U115" s="250"/>
      <c r="V115" s="250"/>
    </row>
    <row r="116" spans="21:22">
      <c r="U116" s="250"/>
      <c r="V116" s="250"/>
    </row>
    <row r="117" spans="21:22">
      <c r="U117" s="250"/>
      <c r="V117" s="250"/>
    </row>
    <row r="118" spans="21:22">
      <c r="U118" s="250"/>
      <c r="V118" s="250"/>
    </row>
    <row r="119" spans="21:22">
      <c r="U119" s="250"/>
      <c r="V119" s="250"/>
    </row>
    <row r="120" spans="21:22">
      <c r="U120" s="250"/>
      <c r="V120" s="250"/>
    </row>
    <row r="121" spans="21:22">
      <c r="U121" s="250"/>
      <c r="V121" s="250"/>
    </row>
    <row r="122" spans="21:22">
      <c r="U122" s="250"/>
      <c r="V122" s="250"/>
    </row>
    <row r="123" spans="21:22">
      <c r="U123" s="250"/>
      <c r="V123" s="250"/>
    </row>
    <row r="124" spans="21:22">
      <c r="U124" s="250"/>
      <c r="V124" s="250"/>
    </row>
    <row r="125" spans="21:22">
      <c r="U125" s="250"/>
      <c r="V125" s="250"/>
    </row>
    <row r="126" spans="21:22">
      <c r="U126" s="250"/>
      <c r="V126" s="250"/>
    </row>
    <row r="127" spans="21:22">
      <c r="U127" s="250"/>
      <c r="V127" s="250"/>
    </row>
    <row r="128" spans="21:22">
      <c r="U128" s="250"/>
      <c r="V128" s="250"/>
    </row>
    <row r="129" spans="21:22">
      <c r="U129" s="250"/>
      <c r="V129" s="250"/>
    </row>
    <row r="130" spans="21:22">
      <c r="U130" s="250"/>
      <c r="V130" s="250"/>
    </row>
    <row r="131" spans="21:22">
      <c r="U131" s="250"/>
      <c r="V131" s="250"/>
    </row>
    <row r="132" spans="21:22">
      <c r="U132" s="250"/>
      <c r="V132" s="250"/>
    </row>
    <row r="133" spans="21:22">
      <c r="U133" s="250"/>
      <c r="V133" s="250"/>
    </row>
    <row r="134" spans="21:22">
      <c r="U134" s="250"/>
      <c r="V134" s="250"/>
    </row>
    <row r="135" spans="21:22">
      <c r="U135" s="250"/>
      <c r="V135" s="250"/>
    </row>
    <row r="136" spans="21:22">
      <c r="U136" s="250"/>
      <c r="V136" s="250"/>
    </row>
    <row r="137" spans="21:22">
      <c r="U137" s="250"/>
      <c r="V137" s="250"/>
    </row>
    <row r="138" spans="21:22">
      <c r="U138" s="250"/>
      <c r="V138" s="250"/>
    </row>
    <row r="139" spans="21:22">
      <c r="U139" s="250"/>
      <c r="V139" s="250"/>
    </row>
    <row r="140" spans="21:22">
      <c r="U140" s="250"/>
      <c r="V140" s="250"/>
    </row>
    <row r="141" spans="21:22">
      <c r="U141" s="250"/>
      <c r="V141" s="250"/>
    </row>
    <row r="142" spans="21:22">
      <c r="U142" s="250"/>
      <c r="V142" s="250"/>
    </row>
    <row r="143" spans="21:22">
      <c r="U143" s="250"/>
      <c r="V143" s="250"/>
    </row>
    <row r="144" spans="21:22">
      <c r="U144" s="250"/>
      <c r="V144" s="250"/>
    </row>
    <row r="145" spans="21:22">
      <c r="U145" s="250"/>
      <c r="V145" s="250"/>
    </row>
    <row r="146" spans="21:22">
      <c r="U146" s="250"/>
      <c r="V146" s="250"/>
    </row>
    <row r="147" spans="21:22">
      <c r="U147" s="250"/>
      <c r="V147" s="250"/>
    </row>
    <row r="148" spans="21:22">
      <c r="U148" s="250"/>
      <c r="V148" s="250"/>
    </row>
    <row r="149" spans="21:22">
      <c r="U149" s="250"/>
      <c r="V149" s="250"/>
    </row>
    <row r="150" spans="21:22">
      <c r="U150" s="250"/>
      <c r="V150" s="250"/>
    </row>
    <row r="151" spans="21:22">
      <c r="U151" s="250"/>
      <c r="V151" s="250"/>
    </row>
    <row r="152" spans="21:22">
      <c r="U152" s="250"/>
      <c r="V152" s="250"/>
    </row>
    <row r="153" spans="21:22">
      <c r="U153" s="250"/>
      <c r="V153" s="250"/>
    </row>
    <row r="154" spans="21:22">
      <c r="U154" s="250"/>
      <c r="V154" s="250"/>
    </row>
    <row r="155" spans="21:22">
      <c r="U155" s="250"/>
      <c r="V155" s="250"/>
    </row>
    <row r="156" spans="21:22">
      <c r="U156" s="250"/>
      <c r="V156" s="250"/>
    </row>
    <row r="157" spans="21:22">
      <c r="U157" s="250"/>
      <c r="V157" s="250"/>
    </row>
    <row r="158" spans="21:22">
      <c r="U158" s="250"/>
      <c r="V158" s="250"/>
    </row>
    <row r="159" spans="21:22">
      <c r="U159" s="250"/>
      <c r="V159" s="250"/>
    </row>
    <row r="160" spans="21:22">
      <c r="U160" s="250"/>
      <c r="V160" s="250"/>
    </row>
    <row r="161" spans="21:22">
      <c r="U161" s="250"/>
      <c r="V161" s="250"/>
    </row>
    <row r="162" spans="21:22">
      <c r="U162" s="250"/>
      <c r="V162" s="250"/>
    </row>
    <row r="163" spans="21:22">
      <c r="U163" s="250"/>
      <c r="V163" s="250"/>
    </row>
    <row r="164" spans="21:22">
      <c r="U164" s="250"/>
      <c r="V164" s="250"/>
    </row>
    <row r="165" spans="21:22">
      <c r="U165" s="250"/>
      <c r="V165" s="250"/>
    </row>
    <row r="166" spans="21:22">
      <c r="U166" s="250"/>
      <c r="V166" s="250"/>
    </row>
    <row r="167" spans="21:22">
      <c r="U167" s="250"/>
      <c r="V167" s="250"/>
    </row>
    <row r="168" spans="21:22">
      <c r="U168" s="250"/>
      <c r="V168" s="250"/>
    </row>
    <row r="169" spans="21:22">
      <c r="U169" s="250"/>
      <c r="V169" s="250"/>
    </row>
    <row r="170" spans="21:22">
      <c r="U170" s="250"/>
      <c r="V170" s="250"/>
    </row>
    <row r="171" spans="21:22">
      <c r="U171" s="250"/>
      <c r="V171" s="250"/>
    </row>
    <row r="172" spans="21:22">
      <c r="U172" s="250"/>
      <c r="V172" s="250"/>
    </row>
    <row r="173" spans="21:22">
      <c r="U173" s="250"/>
      <c r="V173" s="250"/>
    </row>
    <row r="174" spans="21:22">
      <c r="U174" s="250"/>
      <c r="V174" s="250"/>
    </row>
    <row r="175" spans="21:22">
      <c r="U175" s="250"/>
      <c r="V175" s="250"/>
    </row>
    <row r="176" spans="21:22">
      <c r="U176" s="250"/>
      <c r="V176" s="250"/>
    </row>
    <row r="177" spans="21:22">
      <c r="U177" s="250"/>
      <c r="V177" s="250"/>
    </row>
    <row r="178" spans="21:22">
      <c r="U178" s="250"/>
      <c r="V178" s="250"/>
    </row>
    <row r="179" spans="21:22">
      <c r="U179" s="250"/>
      <c r="V179" s="250"/>
    </row>
    <row r="180" spans="21:22">
      <c r="U180" s="250"/>
      <c r="V180" s="250"/>
    </row>
    <row r="181" spans="21:22">
      <c r="U181" s="250"/>
      <c r="V181" s="250"/>
    </row>
    <row r="182" spans="21:22">
      <c r="U182" s="250"/>
      <c r="V182" s="250"/>
    </row>
    <row r="183" spans="21:22">
      <c r="U183" s="250"/>
      <c r="V183" s="250"/>
    </row>
    <row r="184" spans="21:22">
      <c r="U184" s="250"/>
      <c r="V184" s="250"/>
    </row>
    <row r="185" spans="21:22">
      <c r="U185" s="250"/>
      <c r="V185" s="250"/>
    </row>
    <row r="186" spans="21:22">
      <c r="U186" s="250"/>
      <c r="V186" s="250"/>
    </row>
    <row r="187" spans="21:22">
      <c r="U187" s="250"/>
      <c r="V187" s="250"/>
    </row>
    <row r="188" spans="21:22">
      <c r="U188" s="250"/>
      <c r="V188" s="250"/>
    </row>
    <row r="189" spans="21:22">
      <c r="U189" s="250"/>
      <c r="V189" s="250"/>
    </row>
    <row r="190" spans="21:22">
      <c r="U190" s="250"/>
      <c r="V190" s="250"/>
    </row>
    <row r="191" spans="21:22">
      <c r="U191" s="250"/>
      <c r="V191" s="250"/>
    </row>
    <row r="192" spans="21:22">
      <c r="U192" s="250"/>
      <c r="V192" s="250"/>
    </row>
    <row r="193" spans="21:22">
      <c r="U193" s="250"/>
      <c r="V193" s="250"/>
    </row>
    <row r="194" spans="21:22">
      <c r="U194" s="250"/>
      <c r="V194" s="250"/>
    </row>
    <row r="195" spans="21:22">
      <c r="U195" s="250"/>
      <c r="V195" s="250"/>
    </row>
    <row r="196" spans="21:22">
      <c r="U196" s="250"/>
      <c r="V196" s="250"/>
    </row>
    <row r="197" spans="21:22">
      <c r="U197" s="250"/>
      <c r="V197" s="250"/>
    </row>
    <row r="198" spans="21:22">
      <c r="U198" s="250"/>
      <c r="V198" s="250"/>
    </row>
    <row r="199" spans="21:22">
      <c r="U199" s="250"/>
      <c r="V199" s="250"/>
    </row>
    <row r="200" spans="21:22">
      <c r="U200" s="250"/>
      <c r="V200" s="250"/>
    </row>
    <row r="201" spans="21:22">
      <c r="U201" s="250"/>
      <c r="V201" s="250"/>
    </row>
    <row r="202" spans="21:22">
      <c r="U202" s="250"/>
      <c r="V202" s="250"/>
    </row>
    <row r="203" spans="21:22">
      <c r="U203" s="250"/>
      <c r="V203" s="250"/>
    </row>
    <row r="204" spans="21:22">
      <c r="U204" s="250"/>
      <c r="V204" s="250"/>
    </row>
    <row r="205" spans="21:22">
      <c r="U205" s="250"/>
      <c r="V205" s="250"/>
    </row>
    <row r="206" spans="21:22">
      <c r="U206" s="250"/>
      <c r="V206" s="250"/>
    </row>
    <row r="207" spans="21:22">
      <c r="U207" s="250"/>
      <c r="V207" s="250"/>
    </row>
    <row r="208" spans="21:22">
      <c r="U208" s="250"/>
      <c r="V208" s="250"/>
    </row>
    <row r="209" spans="21:22">
      <c r="U209" s="250"/>
      <c r="V209" s="250"/>
    </row>
    <row r="210" spans="21:22">
      <c r="U210" s="250"/>
      <c r="V210" s="250"/>
    </row>
    <row r="211" spans="21:22">
      <c r="U211" s="250"/>
      <c r="V211" s="250"/>
    </row>
    <row r="212" spans="21:22">
      <c r="U212" s="250"/>
      <c r="V212" s="250"/>
    </row>
    <row r="213" spans="21:22">
      <c r="U213" s="250"/>
      <c r="V213" s="250"/>
    </row>
    <row r="214" spans="21:22">
      <c r="U214" s="250"/>
      <c r="V214" s="250"/>
    </row>
    <row r="215" spans="21:22">
      <c r="U215" s="250"/>
      <c r="V215" s="250"/>
    </row>
    <row r="216" spans="21:22">
      <c r="U216" s="250"/>
      <c r="V216" s="250"/>
    </row>
    <row r="217" spans="21:22">
      <c r="U217" s="250"/>
      <c r="V217" s="250"/>
    </row>
    <row r="218" spans="21:22">
      <c r="U218" s="250"/>
      <c r="V218" s="250"/>
    </row>
    <row r="219" spans="21:22">
      <c r="U219" s="250"/>
      <c r="V219" s="250"/>
    </row>
    <row r="220" spans="21:22">
      <c r="U220" s="250"/>
      <c r="V220" s="250"/>
    </row>
    <row r="221" spans="21:22">
      <c r="U221" s="250"/>
      <c r="V221" s="250"/>
    </row>
    <row r="222" spans="21:22">
      <c r="U222" s="250"/>
      <c r="V222" s="250"/>
    </row>
    <row r="223" spans="21:22">
      <c r="U223" s="250"/>
      <c r="V223" s="250"/>
    </row>
  </sheetData>
  <mergeCells count="204">
    <mergeCell ref="A51:D51"/>
    <mergeCell ref="E51:H51"/>
    <mergeCell ref="I51:L51"/>
    <mergeCell ref="M51:P51"/>
    <mergeCell ref="Q51:T51"/>
    <mergeCell ref="A49:D49"/>
    <mergeCell ref="E49:H49"/>
    <mergeCell ref="I49:L49"/>
    <mergeCell ref="M49:P49"/>
    <mergeCell ref="Q49:T49"/>
    <mergeCell ref="A50:D50"/>
    <mergeCell ref="E50:H50"/>
    <mergeCell ref="I50:L50"/>
    <mergeCell ref="M50:P50"/>
    <mergeCell ref="Q50:T50"/>
    <mergeCell ref="A47:D47"/>
    <mergeCell ref="E47:H47"/>
    <mergeCell ref="I47:L47"/>
    <mergeCell ref="M47:P47"/>
    <mergeCell ref="Q47:T47"/>
    <mergeCell ref="A48:D48"/>
    <mergeCell ref="E48:H48"/>
    <mergeCell ref="I48:L48"/>
    <mergeCell ref="M48:P48"/>
    <mergeCell ref="Q48:T48"/>
    <mergeCell ref="A45:D45"/>
    <mergeCell ref="E45:H45"/>
    <mergeCell ref="I45:L45"/>
    <mergeCell ref="M45:P45"/>
    <mergeCell ref="Q45:T45"/>
    <mergeCell ref="A46:D46"/>
    <mergeCell ref="E46:H46"/>
    <mergeCell ref="I46:L46"/>
    <mergeCell ref="M46:P46"/>
    <mergeCell ref="Q46:T46"/>
    <mergeCell ref="A41:D41"/>
    <mergeCell ref="E41:H41"/>
    <mergeCell ref="I41:L41"/>
    <mergeCell ref="M41:P41"/>
    <mergeCell ref="Q41:T41"/>
    <mergeCell ref="A44:D44"/>
    <mergeCell ref="E44:H44"/>
    <mergeCell ref="I44:L44"/>
    <mergeCell ref="M44:P44"/>
    <mergeCell ref="Q44:T44"/>
    <mergeCell ref="A39:D39"/>
    <mergeCell ref="E39:H39"/>
    <mergeCell ref="I39:L39"/>
    <mergeCell ref="M39:P39"/>
    <mergeCell ref="Q39:T39"/>
    <mergeCell ref="A40:D40"/>
    <mergeCell ref="E40:H40"/>
    <mergeCell ref="I40:L40"/>
    <mergeCell ref="M40:P40"/>
    <mergeCell ref="Q40:T40"/>
    <mergeCell ref="A37:D37"/>
    <mergeCell ref="E37:H37"/>
    <mergeCell ref="I37:L37"/>
    <mergeCell ref="M37:P37"/>
    <mergeCell ref="Q37:T37"/>
    <mergeCell ref="A38:D38"/>
    <mergeCell ref="E38:H38"/>
    <mergeCell ref="I38:L38"/>
    <mergeCell ref="M38:P38"/>
    <mergeCell ref="Q38:T38"/>
    <mergeCell ref="A35:D35"/>
    <mergeCell ref="E35:H35"/>
    <mergeCell ref="I35:L35"/>
    <mergeCell ref="M35:P35"/>
    <mergeCell ref="Q35:T35"/>
    <mergeCell ref="A36:D36"/>
    <mergeCell ref="E36:H36"/>
    <mergeCell ref="I36:L36"/>
    <mergeCell ref="M36:P36"/>
    <mergeCell ref="Q36:T36"/>
    <mergeCell ref="A31:D31"/>
    <mergeCell ref="E31:H31"/>
    <mergeCell ref="I31:L31"/>
    <mergeCell ref="M31:P31"/>
    <mergeCell ref="Q31:T31"/>
    <mergeCell ref="A34:D34"/>
    <mergeCell ref="E34:H34"/>
    <mergeCell ref="I34:L34"/>
    <mergeCell ref="M34:P34"/>
    <mergeCell ref="Q34:T34"/>
    <mergeCell ref="A29:D29"/>
    <mergeCell ref="E29:H29"/>
    <mergeCell ref="I29:L29"/>
    <mergeCell ref="M29:P29"/>
    <mergeCell ref="Q29:T29"/>
    <mergeCell ref="A30:D30"/>
    <mergeCell ref="E30:H30"/>
    <mergeCell ref="I30:L30"/>
    <mergeCell ref="M30:P30"/>
    <mergeCell ref="Q30:T30"/>
    <mergeCell ref="A27:D27"/>
    <mergeCell ref="E27:H27"/>
    <mergeCell ref="I27:L27"/>
    <mergeCell ref="M27:P27"/>
    <mergeCell ref="Q27:T27"/>
    <mergeCell ref="A28:D28"/>
    <mergeCell ref="E28:H28"/>
    <mergeCell ref="I28:L28"/>
    <mergeCell ref="M28:P28"/>
    <mergeCell ref="Q28:T28"/>
    <mergeCell ref="A25:D25"/>
    <mergeCell ref="E25:H25"/>
    <mergeCell ref="I25:L25"/>
    <mergeCell ref="M25:P25"/>
    <mergeCell ref="Q25:T25"/>
    <mergeCell ref="A26:D26"/>
    <mergeCell ref="E26:H26"/>
    <mergeCell ref="I26:L26"/>
    <mergeCell ref="M26:P26"/>
    <mergeCell ref="Q26:T26"/>
    <mergeCell ref="E21:H21"/>
    <mergeCell ref="I21:L21"/>
    <mergeCell ref="M21:P21"/>
    <mergeCell ref="Q21:T21"/>
    <mergeCell ref="A24:D24"/>
    <mergeCell ref="E24:H24"/>
    <mergeCell ref="I24:L24"/>
    <mergeCell ref="M24:P24"/>
    <mergeCell ref="Q24:T24"/>
    <mergeCell ref="A19:D19"/>
    <mergeCell ref="E19:H19"/>
    <mergeCell ref="I19:L19"/>
    <mergeCell ref="M19:P19"/>
    <mergeCell ref="Q19:T19"/>
    <mergeCell ref="A20:D20"/>
    <mergeCell ref="E20:H20"/>
    <mergeCell ref="I20:L20"/>
    <mergeCell ref="M20:P20"/>
    <mergeCell ref="Q20:T20"/>
    <mergeCell ref="A17:D17"/>
    <mergeCell ref="E17:H17"/>
    <mergeCell ref="I17:L17"/>
    <mergeCell ref="M17:P17"/>
    <mergeCell ref="Q17:T17"/>
    <mergeCell ref="A18:D18"/>
    <mergeCell ref="E18:H18"/>
    <mergeCell ref="I18:L18"/>
    <mergeCell ref="M18:P18"/>
    <mergeCell ref="Q18:T18"/>
    <mergeCell ref="A15:D15"/>
    <mergeCell ref="E15:H15"/>
    <mergeCell ref="I15:L15"/>
    <mergeCell ref="M15:P15"/>
    <mergeCell ref="Q15:T15"/>
    <mergeCell ref="A16:D16"/>
    <mergeCell ref="E16:H16"/>
    <mergeCell ref="I16:L16"/>
    <mergeCell ref="M16:P16"/>
    <mergeCell ref="Q16:T16"/>
    <mergeCell ref="A11:D11"/>
    <mergeCell ref="E11:H11"/>
    <mergeCell ref="I11:L11"/>
    <mergeCell ref="M11:P11"/>
    <mergeCell ref="Q11:T11"/>
    <mergeCell ref="A14:D14"/>
    <mergeCell ref="E14:H14"/>
    <mergeCell ref="I14:L14"/>
    <mergeCell ref="M14:P14"/>
    <mergeCell ref="Q14:T14"/>
    <mergeCell ref="A9:D9"/>
    <mergeCell ref="E9:H9"/>
    <mergeCell ref="I9:L9"/>
    <mergeCell ref="M9:P9"/>
    <mergeCell ref="Q9:T9"/>
    <mergeCell ref="A10:D10"/>
    <mergeCell ref="E10:H10"/>
    <mergeCell ref="I10:L10"/>
    <mergeCell ref="M10:P10"/>
    <mergeCell ref="Q10:T10"/>
    <mergeCell ref="A7:D7"/>
    <mergeCell ref="E7:H7"/>
    <mergeCell ref="I7:L7"/>
    <mergeCell ref="M7:P7"/>
    <mergeCell ref="Q7:T7"/>
    <mergeCell ref="A8:D8"/>
    <mergeCell ref="E8:H8"/>
    <mergeCell ref="I8:L8"/>
    <mergeCell ref="M8:P8"/>
    <mergeCell ref="Q8:T8"/>
    <mergeCell ref="A5:D5"/>
    <mergeCell ref="E5:H5"/>
    <mergeCell ref="I5:L5"/>
    <mergeCell ref="M5:P5"/>
    <mergeCell ref="Q5:T5"/>
    <mergeCell ref="A6:D6"/>
    <mergeCell ref="A1:H3"/>
    <mergeCell ref="O1:P1"/>
    <mergeCell ref="Q1:R1"/>
    <mergeCell ref="O2:P2"/>
    <mergeCell ref="O3:P3"/>
    <mergeCell ref="A4:D4"/>
    <mergeCell ref="E4:H4"/>
    <mergeCell ref="I4:L4"/>
    <mergeCell ref="M4:P4"/>
    <mergeCell ref="Q4:T4"/>
    <mergeCell ref="E6:H6"/>
    <mergeCell ref="I6:L6"/>
    <mergeCell ref="M6:P6"/>
    <mergeCell ref="Q6:T6"/>
  </mergeCells>
  <phoneticPr fontId="19" type="noConversion"/>
  <printOptions horizontalCentered="1" verticalCentered="1"/>
  <pageMargins left="0" right="0" top="0" bottom="0" header="0" footer="0"/>
  <pageSetup paperSize="9" scale="2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9</vt:i4>
      </vt:variant>
    </vt:vector>
  </HeadingPairs>
  <TitlesOfParts>
    <vt:vector size="18" baseType="lpstr">
      <vt:lpstr>美</vt:lpstr>
      <vt:lpstr>109年5月菜單</vt:lpstr>
      <vt:lpstr>第一週明細</vt:lpstr>
      <vt:lpstr>第二週明細</vt:lpstr>
      <vt:lpstr>第三週明細</vt:lpstr>
      <vt:lpstr>第四周明細</vt:lpstr>
      <vt:lpstr>第五周明細 </vt:lpstr>
      <vt:lpstr>109年5月菜單 (2)</vt:lpstr>
      <vt:lpstr>工作表1</vt:lpstr>
      <vt:lpstr>'109年5月菜單'!Print_Area</vt:lpstr>
      <vt:lpstr>'109年5月菜單 (2)'!Print_Area</vt:lpstr>
      <vt:lpstr>工作表1!Print_Area</vt:lpstr>
      <vt:lpstr>美!Print_Area</vt:lpstr>
      <vt:lpstr>第一週明細!Print_Area</vt:lpstr>
      <vt:lpstr>第二週明細!Print_Area</vt:lpstr>
      <vt:lpstr>第三週明細!Print_Area</vt:lpstr>
      <vt:lpstr>'第五周明細 '!Print_Area</vt:lpstr>
      <vt:lpstr>第四周明細!Print_Area</vt:lpstr>
    </vt:vector>
  </TitlesOfParts>
  <Company>TEST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teacher</cp:lastModifiedBy>
  <cp:lastPrinted>2021-04-20T05:30:02Z</cp:lastPrinted>
  <dcterms:created xsi:type="dcterms:W3CDTF">2013-10-17T10:44:48Z</dcterms:created>
  <dcterms:modified xsi:type="dcterms:W3CDTF">2021-04-21T03:32:42Z</dcterms:modified>
</cp:coreProperties>
</file>