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110學年度午餐秘書\菜單\110年11月\"/>
    </mc:Choice>
  </mc:AlternateContent>
  <bookViews>
    <workbookView xWindow="0" yWindow="0" windowWidth="20460" windowHeight="6975"/>
  </bookViews>
  <sheets>
    <sheet name="菜單" sheetId="36" r:id="rId1"/>
    <sheet name="第1週明細" sheetId="23" r:id="rId2"/>
    <sheet name="第2週明細" sheetId="37" r:id="rId3"/>
    <sheet name="第3週明細" sheetId="38" r:id="rId4"/>
    <sheet name="第4週明細" sheetId="39" r:id="rId5"/>
    <sheet name="第5週明細" sheetId="40" r:id="rId6"/>
  </sheets>
  <definedNames>
    <definedName name="_xlnm.Print_Area" localSheetId="1">第1週明細!$A$1:$X$43</definedName>
    <definedName name="_xlnm.Print_Area" localSheetId="2">第2週明細!$A$1:$X$43</definedName>
    <definedName name="_xlnm.Print_Area" localSheetId="3">第3週明細!$A$1:$X$43</definedName>
    <definedName name="_xlnm.Print_Area" localSheetId="4">第4週明細!$A$1:$X$43</definedName>
    <definedName name="_xlnm.Print_Area" localSheetId="5">第5週明細!$A$1:$X$43</definedName>
    <definedName name="_xlnm.Print_Area" localSheetId="0">菜單!$A$1:$X$46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12" i="40" l="1"/>
  <c r="O12" i="40"/>
  <c r="L12" i="40"/>
  <c r="I12" i="40"/>
  <c r="F12" i="40"/>
  <c r="C12" i="40"/>
  <c r="R4" i="40"/>
  <c r="O4" i="40"/>
  <c r="L4" i="40"/>
  <c r="I4" i="40"/>
  <c r="F4" i="40"/>
  <c r="C4" i="40"/>
  <c r="R36" i="39"/>
  <c r="O36" i="39"/>
  <c r="L36" i="39"/>
  <c r="I36" i="39"/>
  <c r="F36" i="39"/>
  <c r="C36" i="39"/>
  <c r="R28" i="39"/>
  <c r="O28" i="39"/>
  <c r="L28" i="39"/>
  <c r="I28" i="39"/>
  <c r="F28" i="39"/>
  <c r="C28" i="39"/>
  <c r="R20" i="39"/>
  <c r="O20" i="39"/>
  <c r="L20" i="39"/>
  <c r="I20" i="39"/>
  <c r="F20" i="39"/>
  <c r="C20" i="39"/>
  <c r="R12" i="39"/>
  <c r="O12" i="39"/>
  <c r="L12" i="39"/>
  <c r="I12" i="39"/>
  <c r="F12" i="39"/>
  <c r="C12" i="39"/>
  <c r="R4" i="39"/>
  <c r="O4" i="39"/>
  <c r="L4" i="39"/>
  <c r="I4" i="39"/>
  <c r="F4" i="39"/>
  <c r="C4" i="39"/>
  <c r="R36" i="38"/>
  <c r="O36" i="38"/>
  <c r="L36" i="38"/>
  <c r="I36" i="38"/>
  <c r="F36" i="38"/>
  <c r="C36" i="38"/>
  <c r="R28" i="38"/>
  <c r="O28" i="38"/>
  <c r="L28" i="38"/>
  <c r="I28" i="38"/>
  <c r="F28" i="38"/>
  <c r="C28" i="38"/>
  <c r="R20" i="38"/>
  <c r="O20" i="38"/>
  <c r="L20" i="38"/>
  <c r="I20" i="38"/>
  <c r="F20" i="38"/>
  <c r="C20" i="38"/>
  <c r="R12" i="38"/>
  <c r="O12" i="38"/>
  <c r="L12" i="38"/>
  <c r="I12" i="38"/>
  <c r="F12" i="38"/>
  <c r="C12" i="38"/>
  <c r="R4" i="38"/>
  <c r="O4" i="38"/>
  <c r="L4" i="38"/>
  <c r="I4" i="38"/>
  <c r="F4" i="38"/>
  <c r="C4" i="38"/>
  <c r="R36" i="37"/>
  <c r="O36" i="37"/>
  <c r="L36" i="37"/>
  <c r="I36" i="37"/>
  <c r="F36" i="37"/>
  <c r="C36" i="37"/>
  <c r="R28" i="37"/>
  <c r="O28" i="37"/>
  <c r="L28" i="37"/>
  <c r="I28" i="37"/>
  <c r="F28" i="37"/>
  <c r="C28" i="37"/>
  <c r="R20" i="37"/>
  <c r="O20" i="37"/>
  <c r="L20" i="37"/>
  <c r="I20" i="37"/>
  <c r="C20" i="37"/>
  <c r="F20" i="37"/>
  <c r="R12" i="37"/>
  <c r="O12" i="37"/>
  <c r="L12" i="37"/>
  <c r="I12" i="37"/>
  <c r="F12" i="37"/>
  <c r="C12" i="37"/>
  <c r="R4" i="37" l="1"/>
  <c r="O4" i="37"/>
  <c r="L4" i="37"/>
  <c r="I4" i="37"/>
  <c r="F4" i="37"/>
  <c r="C4" i="37"/>
  <c r="R36" i="23"/>
  <c r="O36" i="23"/>
  <c r="L36" i="23"/>
  <c r="I36" i="23"/>
  <c r="F36" i="23"/>
  <c r="C36" i="23"/>
  <c r="R28" i="23"/>
  <c r="O28" i="23"/>
  <c r="L28" i="23"/>
  <c r="I28" i="23"/>
  <c r="F28" i="23"/>
  <c r="C28" i="23"/>
  <c r="R20" i="23"/>
  <c r="O20" i="23"/>
  <c r="O21" i="23" s="1"/>
  <c r="L20" i="23"/>
  <c r="I20" i="23"/>
  <c r="F20" i="23"/>
  <c r="C20" i="23"/>
  <c r="O37" i="40"/>
  <c r="O29" i="40"/>
  <c r="O21" i="40"/>
  <c r="O13" i="40"/>
  <c r="O5" i="40"/>
  <c r="O37" i="39"/>
  <c r="O29" i="39"/>
  <c r="O21" i="39"/>
  <c r="O13" i="39"/>
  <c r="O5" i="39"/>
  <c r="O37" i="38"/>
  <c r="O29" i="38"/>
  <c r="O21" i="38"/>
  <c r="O13" i="38"/>
  <c r="O5" i="38"/>
  <c r="O37" i="37"/>
  <c r="O29" i="37"/>
  <c r="O21" i="37"/>
  <c r="O13" i="37"/>
  <c r="O5" i="37"/>
  <c r="O37" i="23"/>
  <c r="O29" i="23"/>
  <c r="O13" i="23"/>
  <c r="R12" i="23"/>
  <c r="O12" i="23"/>
  <c r="L12" i="23"/>
  <c r="I12" i="23"/>
  <c r="F12" i="23"/>
  <c r="C12" i="23"/>
  <c r="C4" i="23"/>
  <c r="R4" i="23"/>
  <c r="O4" i="23"/>
  <c r="O5" i="23" s="1"/>
  <c r="L4" i="23"/>
  <c r="I4" i="23"/>
  <c r="F4" i="23"/>
  <c r="Z43" i="40"/>
  <c r="Y43" i="40"/>
  <c r="V41" i="40"/>
  <c r="V39" i="40"/>
  <c r="V37" i="40"/>
  <c r="Z35" i="40"/>
  <c r="Y35" i="40"/>
  <c r="AC33" i="40"/>
  <c r="V33" i="40"/>
  <c r="AB32" i="40"/>
  <c r="AD32" i="40" s="1"/>
  <c r="AC31" i="40"/>
  <c r="AA31" i="40"/>
  <c r="V31" i="40"/>
  <c r="AB30" i="40"/>
  <c r="AB34" i="40" s="1"/>
  <c r="AA30" i="40"/>
  <c r="AD30" i="40" s="1"/>
  <c r="V29" i="40"/>
  <c r="AC25" i="40"/>
  <c r="V25" i="40"/>
  <c r="AB24" i="40"/>
  <c r="AD24" i="40" s="1"/>
  <c r="AC23" i="40"/>
  <c r="AA23" i="40"/>
  <c r="AD23" i="40" s="1"/>
  <c r="V23" i="40"/>
  <c r="AB22" i="40"/>
  <c r="AB26" i="40" s="1"/>
  <c r="AA22" i="40"/>
  <c r="AC21" i="40"/>
  <c r="AA21" i="40"/>
  <c r="AA26" i="40" s="1"/>
  <c r="V21" i="40"/>
  <c r="AC17" i="40"/>
  <c r="V17" i="40"/>
  <c r="AD16" i="40"/>
  <c r="AB16" i="40"/>
  <c r="AC15" i="40"/>
  <c r="AA15" i="40"/>
  <c r="AD15" i="40" s="1"/>
  <c r="V15" i="40"/>
  <c r="AB14" i="40"/>
  <c r="AB18" i="40" s="1"/>
  <c r="AA14" i="40"/>
  <c r="AD14" i="40" s="1"/>
  <c r="AC13" i="40"/>
  <c r="AC18" i="40" s="1"/>
  <c r="AA13" i="40"/>
  <c r="AA18" i="40" s="1"/>
  <c r="V13" i="40"/>
  <c r="AC9" i="40"/>
  <c r="V9" i="40"/>
  <c r="AB8" i="40"/>
  <c r="AD8" i="40" s="1"/>
  <c r="AC7" i="40"/>
  <c r="AC10" i="40" s="1"/>
  <c r="AA7" i="40"/>
  <c r="AD7" i="40" s="1"/>
  <c r="V7" i="40"/>
  <c r="AB6" i="40"/>
  <c r="AB10" i="40" s="1"/>
  <c r="AA6" i="40"/>
  <c r="AD5" i="40"/>
  <c r="AC5" i="40"/>
  <c r="AA5" i="40"/>
  <c r="V5" i="40"/>
  <c r="Z43" i="39"/>
  <c r="Y43" i="39"/>
  <c r="V41" i="39"/>
  <c r="V39" i="39"/>
  <c r="V37" i="39"/>
  <c r="Z35" i="39"/>
  <c r="Y35" i="39"/>
  <c r="AC33" i="39"/>
  <c r="V33" i="39"/>
  <c r="AB32" i="39"/>
  <c r="AD32" i="39" s="1"/>
  <c r="AC31" i="39"/>
  <c r="AA31" i="39"/>
  <c r="AD31" i="39" s="1"/>
  <c r="V31" i="39"/>
  <c r="AB30" i="39"/>
  <c r="AB34" i="39" s="1"/>
  <c r="AA30" i="39"/>
  <c r="AD30" i="39" s="1"/>
  <c r="V29" i="39"/>
  <c r="AC25" i="39"/>
  <c r="V25" i="39"/>
  <c r="AB24" i="39"/>
  <c r="AD24" i="39" s="1"/>
  <c r="AD23" i="39"/>
  <c r="AC23" i="39"/>
  <c r="AA23" i="39"/>
  <c r="V23" i="39"/>
  <c r="AD22" i="39"/>
  <c r="AB22" i="39"/>
  <c r="AA22" i="39"/>
  <c r="AC21" i="39"/>
  <c r="AC26" i="39" s="1"/>
  <c r="AA21" i="39"/>
  <c r="AA26" i="39" s="1"/>
  <c r="V21" i="39"/>
  <c r="AC17" i="39"/>
  <c r="V17" i="39"/>
  <c r="AD16" i="39"/>
  <c r="AB16" i="39"/>
  <c r="AC15" i="39"/>
  <c r="AA15" i="39"/>
  <c r="AD15" i="39" s="1"/>
  <c r="V15" i="39"/>
  <c r="AB14" i="39"/>
  <c r="AB18" i="39" s="1"/>
  <c r="AA14" i="39"/>
  <c r="AD14" i="39" s="1"/>
  <c r="AC13" i="39"/>
  <c r="AA13" i="39"/>
  <c r="AA18" i="39" s="1"/>
  <c r="V13" i="39"/>
  <c r="AC9" i="39"/>
  <c r="V9" i="39"/>
  <c r="AB8" i="39"/>
  <c r="AD8" i="39" s="1"/>
  <c r="AC7" i="39"/>
  <c r="AA7" i="39"/>
  <c r="AD7" i="39" s="1"/>
  <c r="V7" i="39"/>
  <c r="AB6" i="39"/>
  <c r="AB10" i="39" s="1"/>
  <c r="AA6" i="39"/>
  <c r="AD5" i="39"/>
  <c r="AC5" i="39"/>
  <c r="AA5" i="39"/>
  <c r="V5" i="39"/>
  <c r="Z43" i="38"/>
  <c r="Y43" i="38"/>
  <c r="V41" i="38"/>
  <c r="V39" i="38"/>
  <c r="V37" i="38"/>
  <c r="Z35" i="38"/>
  <c r="Y35" i="38"/>
  <c r="AC33" i="38"/>
  <c r="V33" i="38"/>
  <c r="AB32" i="38"/>
  <c r="AD32" i="38" s="1"/>
  <c r="AC31" i="38"/>
  <c r="AA31" i="38"/>
  <c r="AD31" i="38" s="1"/>
  <c r="V31" i="38"/>
  <c r="AB30" i="38"/>
  <c r="AB34" i="38" s="1"/>
  <c r="AA30" i="38"/>
  <c r="AD30" i="38" s="1"/>
  <c r="V29" i="38"/>
  <c r="AC25" i="38"/>
  <c r="V25" i="38"/>
  <c r="AB24" i="38"/>
  <c r="AD24" i="38" s="1"/>
  <c r="AC23" i="38"/>
  <c r="AA23" i="38"/>
  <c r="AD23" i="38" s="1"/>
  <c r="V23" i="38"/>
  <c r="AB22" i="38"/>
  <c r="AA22" i="38"/>
  <c r="AD22" i="38" s="1"/>
  <c r="AC21" i="38"/>
  <c r="AC26" i="38" s="1"/>
  <c r="AA21" i="38"/>
  <c r="V21" i="38"/>
  <c r="AC17" i="38"/>
  <c r="V17" i="38"/>
  <c r="AB16" i="38"/>
  <c r="AD16" i="38" s="1"/>
  <c r="AC15" i="38"/>
  <c r="AA15" i="38"/>
  <c r="AD15" i="38" s="1"/>
  <c r="V15" i="38"/>
  <c r="AB14" i="38"/>
  <c r="AB18" i="38" s="1"/>
  <c r="AA14" i="38"/>
  <c r="AD14" i="38" s="1"/>
  <c r="AC13" i="38"/>
  <c r="AA13" i="38"/>
  <c r="V13" i="38"/>
  <c r="AC9" i="38"/>
  <c r="V9" i="38"/>
  <c r="AB8" i="38"/>
  <c r="AD8" i="38" s="1"/>
  <c r="AC7" i="38"/>
  <c r="AA7" i="38"/>
  <c r="V7" i="38"/>
  <c r="AB6" i="38"/>
  <c r="AB10" i="38" s="1"/>
  <c r="AA6" i="38"/>
  <c r="AD6" i="38" s="1"/>
  <c r="AC5" i="38"/>
  <c r="AA5" i="38"/>
  <c r="V5" i="38"/>
  <c r="Z43" i="37"/>
  <c r="Y43" i="37"/>
  <c r="V41" i="37"/>
  <c r="V39" i="37"/>
  <c r="V37" i="37"/>
  <c r="Z35" i="37"/>
  <c r="Y35" i="37"/>
  <c r="AC33" i="37"/>
  <c r="V33" i="37"/>
  <c r="AB32" i="37"/>
  <c r="AD32" i="37" s="1"/>
  <c r="AC31" i="37"/>
  <c r="AA31" i="37"/>
  <c r="AD31" i="37" s="1"/>
  <c r="V31" i="37"/>
  <c r="AB30" i="37"/>
  <c r="AB34" i="37" s="1"/>
  <c r="AA30" i="37"/>
  <c r="AD30" i="37" s="1"/>
  <c r="V29" i="37"/>
  <c r="AC25" i="37"/>
  <c r="V25" i="37"/>
  <c r="AB24" i="37"/>
  <c r="AD24" i="37" s="1"/>
  <c r="AD23" i="37"/>
  <c r="AC23" i="37"/>
  <c r="AA23" i="37"/>
  <c r="V23" i="37"/>
  <c r="AD22" i="37"/>
  <c r="AB22" i="37"/>
  <c r="AA22" i="37"/>
  <c r="AC21" i="37"/>
  <c r="AA21" i="37"/>
  <c r="AA26" i="37" s="1"/>
  <c r="V21" i="37"/>
  <c r="AC17" i="37"/>
  <c r="V17" i="37"/>
  <c r="AB16" i="37"/>
  <c r="AD16" i="37" s="1"/>
  <c r="AC15" i="37"/>
  <c r="AA15" i="37"/>
  <c r="AD15" i="37" s="1"/>
  <c r="V15" i="37"/>
  <c r="AB14" i="37"/>
  <c r="AB18" i="37" s="1"/>
  <c r="AA14" i="37"/>
  <c r="AC13" i="37"/>
  <c r="AA13" i="37"/>
  <c r="AA18" i="37" s="1"/>
  <c r="V13" i="37"/>
  <c r="AC9" i="37"/>
  <c r="V9" i="37"/>
  <c r="AD8" i="37"/>
  <c r="AB8" i="37"/>
  <c r="AC7" i="37"/>
  <c r="AA7" i="37"/>
  <c r="AD7" i="37" s="1"/>
  <c r="V7" i="37"/>
  <c r="AB6" i="37"/>
  <c r="AB10" i="37" s="1"/>
  <c r="AA6" i="37"/>
  <c r="AD6" i="37" s="1"/>
  <c r="AC5" i="37"/>
  <c r="AC10" i="37" s="1"/>
  <c r="AA5" i="37"/>
  <c r="AA10" i="37" s="1"/>
  <c r="V5" i="37"/>
  <c r="V25" i="23"/>
  <c r="V23" i="23"/>
  <c r="V21" i="23"/>
  <c r="V17" i="23"/>
  <c r="V15" i="23"/>
  <c r="V13" i="23"/>
  <c r="V9" i="23"/>
  <c r="V7" i="23"/>
  <c r="V5" i="23"/>
  <c r="AC26" i="37" l="1"/>
  <c r="AC18" i="38"/>
  <c r="AA10" i="39"/>
  <c r="AA11" i="39" s="1"/>
  <c r="V11" i="40"/>
  <c r="AA10" i="40"/>
  <c r="V27" i="40"/>
  <c r="V43" i="40"/>
  <c r="Z37" i="40" s="1"/>
  <c r="AA10" i="38"/>
  <c r="V27" i="38"/>
  <c r="AB26" i="38"/>
  <c r="AC18" i="39"/>
  <c r="AD14" i="37"/>
  <c r="AC18" i="37"/>
  <c r="AB26" i="37"/>
  <c r="AD5" i="38"/>
  <c r="AD7" i="38"/>
  <c r="AA18" i="38"/>
  <c r="AA26" i="38"/>
  <c r="AC10" i="39"/>
  <c r="AC11" i="39" s="1"/>
  <c r="V19" i="39"/>
  <c r="AB26" i="39"/>
  <c r="V19" i="40"/>
  <c r="AD22" i="40"/>
  <c r="AC26" i="40"/>
  <c r="AD26" i="40" s="1"/>
  <c r="V35" i="40"/>
  <c r="AD31" i="40"/>
  <c r="V27" i="39"/>
  <c r="V11" i="39"/>
  <c r="V11" i="23"/>
  <c r="V19" i="23"/>
  <c r="V35" i="37"/>
  <c r="Y29" i="37" s="1"/>
  <c r="V43" i="37"/>
  <c r="Y37" i="37" s="1"/>
  <c r="V35" i="39"/>
  <c r="Y29" i="39" s="1"/>
  <c r="V43" i="39"/>
  <c r="V43" i="38"/>
  <c r="Y37" i="38" s="1"/>
  <c r="V35" i="38"/>
  <c r="Y29" i="38" s="1"/>
  <c r="V19" i="38"/>
  <c r="V11" i="38"/>
  <c r="Z29" i="37"/>
  <c r="AA29" i="37" s="1"/>
  <c r="V27" i="37"/>
  <c r="V19" i="37"/>
  <c r="V11" i="37"/>
  <c r="V27" i="23"/>
  <c r="AD10" i="37"/>
  <c r="AB11" i="37" s="1"/>
  <c r="AD18" i="39"/>
  <c r="AA19" i="39" s="1"/>
  <c r="AD10" i="39"/>
  <c r="AB11" i="39" s="1"/>
  <c r="Y37" i="39"/>
  <c r="AD10" i="40"/>
  <c r="AC11" i="40" s="1"/>
  <c r="AA11" i="40"/>
  <c r="AD26" i="37"/>
  <c r="AC27" i="37" s="1"/>
  <c r="AD18" i="37"/>
  <c r="AA19" i="37" s="1"/>
  <c r="Z37" i="39"/>
  <c r="AD18" i="38"/>
  <c r="AA19" i="38" s="1"/>
  <c r="AD26" i="38"/>
  <c r="AC27" i="38" s="1"/>
  <c r="AB19" i="40"/>
  <c r="Z29" i="40"/>
  <c r="Y29" i="40"/>
  <c r="AB19" i="37"/>
  <c r="AD26" i="39"/>
  <c r="AA27" i="39" s="1"/>
  <c r="AA19" i="40"/>
  <c r="AD18" i="40"/>
  <c r="AC19" i="40" s="1"/>
  <c r="AD21" i="37"/>
  <c r="AC10" i="38"/>
  <c r="AD21" i="38"/>
  <c r="AD21" i="39"/>
  <c r="AD21" i="40"/>
  <c r="Y37" i="40"/>
  <c r="AD13" i="37"/>
  <c r="AD13" i="38"/>
  <c r="AD6" i="39"/>
  <c r="AD13" i="39"/>
  <c r="AD6" i="40"/>
  <c r="AD13" i="40"/>
  <c r="AD5" i="37"/>
  <c r="Z43" i="23"/>
  <c r="Y43" i="23"/>
  <c r="Z35" i="23"/>
  <c r="Y35" i="23"/>
  <c r="AA27" i="40" l="1"/>
  <c r="AB27" i="40"/>
  <c r="AA27" i="37"/>
  <c r="AB19" i="39"/>
  <c r="AB27" i="37"/>
  <c r="Z29" i="38"/>
  <c r="AB11" i="40"/>
  <c r="AC29" i="37"/>
  <c r="AC34" i="37" s="1"/>
  <c r="Z37" i="37"/>
  <c r="Z29" i="39"/>
  <c r="AA29" i="39" s="1"/>
  <c r="Z37" i="38"/>
  <c r="AC29" i="39"/>
  <c r="AC34" i="39" s="1"/>
  <c r="AB27" i="39"/>
  <c r="AA27" i="38"/>
  <c r="AC19" i="37"/>
  <c r="AC19" i="39"/>
  <c r="AB27" i="38"/>
  <c r="AC27" i="39"/>
  <c r="AC19" i="38"/>
  <c r="AA11" i="37"/>
  <c r="AB19" i="38"/>
  <c r="AC29" i="38"/>
  <c r="AC34" i="38" s="1"/>
  <c r="AA29" i="38"/>
  <c r="AC29" i="40"/>
  <c r="AC34" i="40" s="1"/>
  <c r="AA29" i="40"/>
  <c r="AC27" i="40"/>
  <c r="AC11" i="37"/>
  <c r="AA34" i="37"/>
  <c r="AD10" i="38"/>
  <c r="V41" i="23"/>
  <c r="V39" i="23"/>
  <c r="V37" i="23"/>
  <c r="V33" i="23"/>
  <c r="V31" i="23"/>
  <c r="V29" i="23"/>
  <c r="AD29" i="37" l="1"/>
  <c r="AA11" i="38"/>
  <c r="AB11" i="38"/>
  <c r="AC11" i="38"/>
  <c r="AA34" i="40"/>
  <c r="AD29" i="40"/>
  <c r="AD34" i="37"/>
  <c r="AA35" i="37" s="1"/>
  <c r="AA34" i="39"/>
  <c r="AD29" i="39"/>
  <c r="AA34" i="38"/>
  <c r="AD29" i="38"/>
  <c r="V35" i="23"/>
  <c r="V43" i="23"/>
  <c r="AD34" i="38" l="1"/>
  <c r="AB35" i="37"/>
  <c r="AC35" i="37"/>
  <c r="AD34" i="39"/>
  <c r="AA35" i="39" s="1"/>
  <c r="AD34" i="40"/>
  <c r="AA35" i="40" s="1"/>
  <c r="Z37" i="23"/>
  <c r="Y29" i="23"/>
  <c r="Z29" i="23"/>
  <c r="AA29" i="23" s="1"/>
  <c r="Y37" i="23"/>
  <c r="AC33" i="23"/>
  <c r="AB32" i="23"/>
  <c r="AD32" i="23" s="1"/>
  <c r="AC31" i="23"/>
  <c r="AA31" i="23"/>
  <c r="AB30" i="23"/>
  <c r="AA30" i="23"/>
  <c r="AC29" i="23"/>
  <c r="AC25" i="23"/>
  <c r="AB24" i="23"/>
  <c r="AC23" i="23"/>
  <c r="AA23" i="23"/>
  <c r="AB22" i="23"/>
  <c r="AA22" i="23"/>
  <c r="AC21" i="23"/>
  <c r="AA21" i="23"/>
  <c r="AC17" i="23"/>
  <c r="AB16" i="23"/>
  <c r="AD16" i="23" s="1"/>
  <c r="AC15" i="23"/>
  <c r="AA15" i="23"/>
  <c r="AB14" i="23"/>
  <c r="AA14" i="23"/>
  <c r="AC13" i="23"/>
  <c r="AA13" i="23"/>
  <c r="AC9" i="23"/>
  <c r="AB8" i="23"/>
  <c r="AC7" i="23"/>
  <c r="AA7" i="23"/>
  <c r="AB6" i="23"/>
  <c r="AA6" i="23"/>
  <c r="AC5" i="23"/>
  <c r="AA5" i="23"/>
  <c r="AB35" i="40" l="1"/>
  <c r="AC35" i="40"/>
  <c r="AB35" i="39"/>
  <c r="AC35" i="39"/>
  <c r="AB35" i="38"/>
  <c r="AC35" i="38"/>
  <c r="AA35" i="38"/>
  <c r="AA18" i="23"/>
  <c r="AD6" i="23"/>
  <c r="AB10" i="23"/>
  <c r="AD15" i="23"/>
  <c r="AD21" i="23"/>
  <c r="AD22" i="23"/>
  <c r="AB26" i="23"/>
  <c r="AD5" i="23"/>
  <c r="AA34" i="23"/>
  <c r="AC34" i="23"/>
  <c r="AC18" i="23"/>
  <c r="AA10" i="23"/>
  <c r="AD8" i="23"/>
  <c r="AD13" i="23"/>
  <c r="AA26" i="23"/>
  <c r="AD24" i="23"/>
  <c r="AD29" i="23"/>
  <c r="AC10" i="23"/>
  <c r="AD7" i="23"/>
  <c r="AD14" i="23"/>
  <c r="AB18" i="23"/>
  <c r="AC26" i="23"/>
  <c r="AD23" i="23"/>
  <c r="AD30" i="23"/>
  <c r="AB34" i="23"/>
  <c r="AD31" i="23"/>
  <c r="AD18" i="23" l="1"/>
  <c r="AB19" i="23" s="1"/>
  <c r="AD34" i="23"/>
  <c r="AC35" i="23" s="1"/>
  <c r="AD26" i="23"/>
  <c r="AA27" i="23" s="1"/>
  <c r="AD10" i="23"/>
  <c r="AB11" i="23" s="1"/>
  <c r="AC19" i="23" l="1"/>
  <c r="AA19" i="23"/>
  <c r="AB27" i="23"/>
  <c r="AC27" i="23"/>
  <c r="AA11" i="23"/>
  <c r="AB35" i="23"/>
  <c r="AA35" i="23"/>
  <c r="AC11" i="23"/>
</calcChain>
</file>

<file path=xl/sharedStrings.xml><?xml version="1.0" encoding="utf-8"?>
<sst xmlns="http://schemas.openxmlformats.org/spreadsheetml/2006/main" count="1490" uniqueCount="414">
  <si>
    <t>星期</t>
  </si>
  <si>
    <t>主食</t>
  </si>
  <si>
    <t>主菜</t>
  </si>
  <si>
    <t>副菜</t>
  </si>
  <si>
    <t>湯</t>
  </si>
  <si>
    <t>營養分析</t>
  </si>
  <si>
    <t>醣類：</t>
  </si>
  <si>
    <t>月</t>
  </si>
  <si>
    <t>脂肪：</t>
  </si>
  <si>
    <t>日</t>
  </si>
  <si>
    <t>蛋白質：</t>
  </si>
  <si>
    <t>熱量：</t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</si>
  <si>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</si>
  <si>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</si>
  <si>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</si>
  <si>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</si>
  <si>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主食</t>
    <phoneticPr fontId="19" type="noConversion"/>
  </si>
  <si>
    <t>肉</t>
    <phoneticPr fontId="19" type="noConversion"/>
  </si>
  <si>
    <t xml:space="preserve"> </t>
    <phoneticPr fontId="19" type="noConversion"/>
  </si>
  <si>
    <t>菜</t>
    <phoneticPr fontId="19" type="noConversion"/>
  </si>
  <si>
    <t>油</t>
    <phoneticPr fontId="19" type="noConversion"/>
  </si>
  <si>
    <t>水果</t>
    <phoneticPr fontId="19" type="noConversion"/>
  </si>
  <si>
    <t>食材以可食量標示</t>
    <phoneticPr fontId="19" type="noConversion"/>
  </si>
  <si>
    <t>備註</t>
    <phoneticPr fontId="19" type="noConversion"/>
  </si>
  <si>
    <t>✖</t>
    <phoneticPr fontId="19" type="noConversion"/>
  </si>
  <si>
    <t>主食類</t>
    <phoneticPr fontId="19" type="noConversion"/>
  </si>
  <si>
    <t>豆魚肉蛋類</t>
    <phoneticPr fontId="19" type="noConversion"/>
  </si>
  <si>
    <t>油脂類</t>
    <phoneticPr fontId="19" type="noConversion"/>
  </si>
  <si>
    <t>奶類</t>
    <phoneticPr fontId="19" type="noConversion"/>
  </si>
  <si>
    <t>餐數</t>
    <phoneticPr fontId="19" type="noConversion"/>
  </si>
  <si>
    <t>星期五</t>
    <phoneticPr fontId="19" type="noConversion"/>
  </si>
  <si>
    <t>主食類</t>
    <phoneticPr fontId="19" type="noConversion"/>
  </si>
  <si>
    <t>豆魚肉蛋類</t>
    <phoneticPr fontId="19" type="noConversion"/>
  </si>
  <si>
    <t>蔬菜類</t>
    <phoneticPr fontId="19" type="noConversion"/>
  </si>
  <si>
    <t>油脂類</t>
    <phoneticPr fontId="19" type="noConversion"/>
  </si>
  <si>
    <t>水果類</t>
    <phoneticPr fontId="19" type="noConversion"/>
  </si>
  <si>
    <t>奶類</t>
    <phoneticPr fontId="19" type="noConversion"/>
  </si>
  <si>
    <t>主食類</t>
    <phoneticPr fontId="19" type="noConversion"/>
  </si>
  <si>
    <t>奶類</t>
    <phoneticPr fontId="19" type="noConversion"/>
  </si>
  <si>
    <t>廠商營養師</t>
    <phoneticPr fontId="19" type="noConversion"/>
  </si>
  <si>
    <t>廠商食品技師</t>
    <phoneticPr fontId="19" type="noConversion"/>
  </si>
  <si>
    <t>鈣</t>
    <phoneticPr fontId="19" type="noConversion"/>
  </si>
  <si>
    <t>纖維</t>
    <phoneticPr fontId="19" type="noConversion"/>
  </si>
  <si>
    <t>脂肪</t>
    <phoneticPr fontId="19" type="noConversion"/>
  </si>
  <si>
    <t>蛋白質</t>
    <phoneticPr fontId="19" type="noConversion"/>
  </si>
  <si>
    <t>蒸</t>
    <phoneticPr fontId="19" type="noConversion"/>
  </si>
  <si>
    <t>煮</t>
    <phoneticPr fontId="19" type="noConversion"/>
  </si>
  <si>
    <t>炒</t>
    <phoneticPr fontId="19" type="noConversion"/>
  </si>
  <si>
    <t>白飯</t>
  </si>
  <si>
    <t>校長</t>
  </si>
  <si>
    <t>主任</t>
  </si>
  <si>
    <t>學校護理師</t>
  </si>
  <si>
    <t>月</t>
    <phoneticPr fontId="19" type="noConversion"/>
  </si>
  <si>
    <t>星期四</t>
    <phoneticPr fontId="19" type="noConversion"/>
  </si>
  <si>
    <t>深色蔬菜</t>
  </si>
  <si>
    <t>深色蔬菜</t>
    <phoneticPr fontId="19" type="noConversion"/>
  </si>
  <si>
    <t>午餐秘書</t>
    <phoneticPr fontId="19" type="noConversion"/>
  </si>
  <si>
    <t xml:space="preserve">11月1日(一) </t>
    <phoneticPr fontId="19" type="noConversion"/>
  </si>
  <si>
    <t xml:space="preserve">11月2日(二) </t>
    <phoneticPr fontId="19" type="noConversion"/>
  </si>
  <si>
    <t xml:space="preserve">11月3日(三) </t>
    <phoneticPr fontId="19" type="noConversion"/>
  </si>
  <si>
    <t xml:space="preserve">11月5日(五) </t>
    <phoneticPr fontId="19" type="noConversion"/>
  </si>
  <si>
    <t xml:space="preserve">11月8日(一) </t>
    <phoneticPr fontId="19" type="noConversion"/>
  </si>
  <si>
    <t xml:space="preserve">11月9日(二) </t>
    <phoneticPr fontId="19" type="noConversion"/>
  </si>
  <si>
    <t xml:space="preserve">11月10日(三) </t>
    <phoneticPr fontId="19" type="noConversion"/>
  </si>
  <si>
    <t xml:space="preserve">11月12日(五) </t>
    <phoneticPr fontId="19" type="noConversion"/>
  </si>
  <si>
    <t xml:space="preserve">11月15日(一) </t>
    <phoneticPr fontId="19" type="noConversion"/>
  </si>
  <si>
    <t xml:space="preserve">11月16日(二) </t>
    <phoneticPr fontId="19" type="noConversion"/>
  </si>
  <si>
    <t xml:space="preserve">11月17日(三) </t>
    <phoneticPr fontId="19" type="noConversion"/>
  </si>
  <si>
    <t xml:space="preserve">11月19日(五) </t>
    <phoneticPr fontId="19" type="noConversion"/>
  </si>
  <si>
    <t xml:space="preserve">11月22日(一) </t>
    <phoneticPr fontId="19" type="noConversion"/>
  </si>
  <si>
    <t xml:space="preserve">11月23日(二) </t>
    <phoneticPr fontId="19" type="noConversion"/>
  </si>
  <si>
    <t xml:space="preserve">11月24日(三) </t>
    <phoneticPr fontId="19" type="noConversion"/>
  </si>
  <si>
    <t xml:space="preserve">11月29日(一) </t>
    <phoneticPr fontId="19" type="noConversion"/>
  </si>
  <si>
    <t xml:space="preserve">11月30日(二) </t>
    <phoneticPr fontId="19" type="noConversion"/>
  </si>
  <si>
    <t>紫米飯</t>
    <phoneticPr fontId="19" type="noConversion"/>
  </si>
  <si>
    <t>胚芽飯</t>
    <phoneticPr fontId="19" type="noConversion"/>
  </si>
  <si>
    <t>糙米飯</t>
    <phoneticPr fontId="19" type="noConversion"/>
  </si>
  <si>
    <t>地瓜飯</t>
    <phoneticPr fontId="19" type="noConversion"/>
  </si>
  <si>
    <t>洋薏仁飯</t>
    <phoneticPr fontId="19" type="noConversion"/>
  </si>
  <si>
    <t>什穀飯</t>
    <phoneticPr fontId="19" type="noConversion"/>
  </si>
  <si>
    <t>11月4日(四)</t>
    <phoneticPr fontId="19" type="noConversion"/>
  </si>
  <si>
    <t>11月11日(四)</t>
    <phoneticPr fontId="19" type="noConversion"/>
  </si>
  <si>
    <t>11月18日(四)</t>
    <phoneticPr fontId="19" type="noConversion"/>
  </si>
  <si>
    <t>11月25日(四)</t>
    <phoneticPr fontId="19" type="noConversion"/>
  </si>
  <si>
    <t>日期</t>
    <phoneticPr fontId="19" type="noConversion"/>
  </si>
  <si>
    <t>備註</t>
    <phoneticPr fontId="19" type="noConversion"/>
  </si>
  <si>
    <t>個人量(克)</t>
    <phoneticPr fontId="19" type="noConversion"/>
  </si>
  <si>
    <t>乳品/水果</t>
    <phoneticPr fontId="19" type="noConversion"/>
  </si>
  <si>
    <t>✖</t>
    <phoneticPr fontId="19" type="noConversion"/>
  </si>
  <si>
    <t>星期一</t>
    <phoneticPr fontId="19" type="noConversion"/>
  </si>
  <si>
    <t>餐數</t>
    <phoneticPr fontId="19" type="noConversion"/>
  </si>
  <si>
    <t>✖</t>
    <phoneticPr fontId="19" type="noConversion"/>
  </si>
  <si>
    <t>月</t>
    <phoneticPr fontId="19" type="noConversion"/>
  </si>
  <si>
    <t>日</t>
    <phoneticPr fontId="19" type="noConversion"/>
  </si>
  <si>
    <t>星期二</t>
    <phoneticPr fontId="19" type="noConversion"/>
  </si>
  <si>
    <t>星期三</t>
    <phoneticPr fontId="19" type="noConversion"/>
  </si>
  <si>
    <t>星期四</t>
    <phoneticPr fontId="19" type="noConversion"/>
  </si>
  <si>
    <t>煮</t>
    <phoneticPr fontId="19" type="noConversion"/>
  </si>
  <si>
    <t>炒</t>
    <phoneticPr fontId="19" type="noConversion"/>
  </si>
  <si>
    <t>白米</t>
    <phoneticPr fontId="19" type="noConversion"/>
  </si>
  <si>
    <t>星期五</t>
    <phoneticPr fontId="19" type="noConversion"/>
  </si>
  <si>
    <t>食物類別</t>
    <phoneticPr fontId="19" type="noConversion"/>
  </si>
  <si>
    <t>份數</t>
    <phoneticPr fontId="19" type="noConversion"/>
  </si>
  <si>
    <t>主食類</t>
    <phoneticPr fontId="19" type="noConversion"/>
  </si>
  <si>
    <t>豆魚肉蛋類</t>
    <phoneticPr fontId="19" type="noConversion"/>
  </si>
  <si>
    <t>蔬菜類</t>
    <phoneticPr fontId="19" type="noConversion"/>
  </si>
  <si>
    <t>油脂類</t>
    <phoneticPr fontId="19" type="noConversion"/>
  </si>
  <si>
    <t>水果類</t>
    <phoneticPr fontId="19" type="noConversion"/>
  </si>
  <si>
    <t>油脂類</t>
    <phoneticPr fontId="19" type="noConversion"/>
  </si>
  <si>
    <t>青菜</t>
    <phoneticPr fontId="19" type="noConversion"/>
  </si>
  <si>
    <t>青菜</t>
    <phoneticPr fontId="19" type="noConversion"/>
  </si>
  <si>
    <t>生鮮豬肉</t>
    <phoneticPr fontId="19" type="noConversion"/>
  </si>
  <si>
    <t>洋蔥</t>
    <phoneticPr fontId="19" type="noConversion"/>
  </si>
  <si>
    <t>胡蘿蔔</t>
    <phoneticPr fontId="19" type="noConversion"/>
  </si>
  <si>
    <t>秀珍菇</t>
    <phoneticPr fontId="19" type="noConversion"/>
  </si>
  <si>
    <t>蛋</t>
    <phoneticPr fontId="19" type="noConversion"/>
  </si>
  <si>
    <t>玉米</t>
    <phoneticPr fontId="19" type="noConversion"/>
  </si>
  <si>
    <t>雪蓮子</t>
    <phoneticPr fontId="19" type="noConversion"/>
  </si>
  <si>
    <t>毛豆仁</t>
    <phoneticPr fontId="19" type="noConversion"/>
  </si>
  <si>
    <t>腰果</t>
    <phoneticPr fontId="19" type="noConversion"/>
  </si>
  <si>
    <t>生鮮絞肉</t>
    <phoneticPr fontId="19" type="noConversion"/>
  </si>
  <si>
    <t>紫米</t>
    <phoneticPr fontId="19" type="noConversion"/>
  </si>
  <si>
    <t>白米</t>
    <phoneticPr fontId="19" type="noConversion"/>
  </si>
  <si>
    <t>生鮮雞肉</t>
    <phoneticPr fontId="19" type="noConversion"/>
  </si>
  <si>
    <t>杏鮑菇</t>
    <phoneticPr fontId="19" type="noConversion"/>
  </si>
  <si>
    <t>麻油</t>
    <phoneticPr fontId="19" type="noConversion"/>
  </si>
  <si>
    <t>薑母</t>
    <phoneticPr fontId="19" type="noConversion"/>
  </si>
  <si>
    <t>馬鈴薯</t>
    <phoneticPr fontId="19" type="noConversion"/>
  </si>
  <si>
    <t>煮</t>
    <phoneticPr fontId="19" type="noConversion"/>
  </si>
  <si>
    <t>蒸</t>
    <phoneticPr fontId="19" type="noConversion"/>
  </si>
  <si>
    <t>筍子</t>
    <phoneticPr fontId="19" type="noConversion"/>
  </si>
  <si>
    <t>木耳</t>
    <phoneticPr fontId="19" type="noConversion"/>
  </si>
  <si>
    <t>胚芽米</t>
    <phoneticPr fontId="19" type="noConversion"/>
  </si>
  <si>
    <t>醃</t>
    <phoneticPr fontId="19" type="noConversion"/>
  </si>
  <si>
    <t>油麵</t>
    <phoneticPr fontId="19" type="noConversion"/>
  </si>
  <si>
    <t>高麗菜</t>
    <phoneticPr fontId="19" type="noConversion"/>
  </si>
  <si>
    <t>豆芽菜</t>
    <phoneticPr fontId="19" type="noConversion"/>
  </si>
  <si>
    <t>香菇</t>
    <phoneticPr fontId="19" type="noConversion"/>
  </si>
  <si>
    <t>生鮮絞肉</t>
    <phoneticPr fontId="19" type="noConversion"/>
  </si>
  <si>
    <t>煮</t>
    <phoneticPr fontId="19" type="noConversion"/>
  </si>
  <si>
    <t>生鮮絞肉</t>
    <phoneticPr fontId="19" type="noConversion"/>
  </si>
  <si>
    <t>胡蘿蔔</t>
    <phoneticPr fontId="19" type="noConversion"/>
  </si>
  <si>
    <t>木耳</t>
    <phoneticPr fontId="19" type="noConversion"/>
  </si>
  <si>
    <t>豆</t>
    <phoneticPr fontId="19" type="noConversion"/>
  </si>
  <si>
    <t>高麗菜</t>
    <phoneticPr fontId="19" type="noConversion"/>
  </si>
  <si>
    <t>白蘿蔔</t>
    <phoneticPr fontId="19" type="noConversion"/>
  </si>
  <si>
    <t>玉米</t>
    <phoneticPr fontId="19" type="noConversion"/>
  </si>
  <si>
    <t>非基改豆腐</t>
    <phoneticPr fontId="19" type="noConversion"/>
  </si>
  <si>
    <t>蒸</t>
    <phoneticPr fontId="19" type="noConversion"/>
  </si>
  <si>
    <t>糙米</t>
    <phoneticPr fontId="19" type="noConversion"/>
  </si>
  <si>
    <t>白米</t>
    <phoneticPr fontId="19" type="noConversion"/>
  </si>
  <si>
    <t>生鮮豬肉</t>
    <phoneticPr fontId="19" type="noConversion"/>
  </si>
  <si>
    <t>鮪魚</t>
    <phoneticPr fontId="19" type="noConversion"/>
  </si>
  <si>
    <t>蛋</t>
    <phoneticPr fontId="19" type="noConversion"/>
  </si>
  <si>
    <t>加</t>
    <phoneticPr fontId="19" type="noConversion"/>
  </si>
  <si>
    <t>生鮮雞肉</t>
    <phoneticPr fontId="19" type="noConversion"/>
  </si>
  <si>
    <t>薑母</t>
    <phoneticPr fontId="19" type="noConversion"/>
  </si>
  <si>
    <t>馬鈴薯</t>
    <phoneticPr fontId="19" type="noConversion"/>
  </si>
  <si>
    <t>洋蔥</t>
    <phoneticPr fontId="19" type="noConversion"/>
  </si>
  <si>
    <t>生鮮排骨</t>
    <phoneticPr fontId="19" type="noConversion"/>
  </si>
  <si>
    <t>什穀米</t>
    <phoneticPr fontId="19" type="noConversion"/>
  </si>
  <si>
    <t>寬粉</t>
    <phoneticPr fontId="19" type="noConversion"/>
  </si>
  <si>
    <t>金針菇</t>
    <phoneticPr fontId="19" type="noConversion"/>
  </si>
  <si>
    <t>秀珍菇</t>
    <phoneticPr fontId="19" type="noConversion"/>
  </si>
  <si>
    <t>蒲瓜</t>
    <phoneticPr fontId="19" type="noConversion"/>
  </si>
  <si>
    <t>地瓜</t>
    <phoneticPr fontId="19" type="noConversion"/>
  </si>
  <si>
    <t>筍子</t>
    <phoneticPr fontId="19" type="noConversion"/>
  </si>
  <si>
    <t>酸菜</t>
    <phoneticPr fontId="19" type="noConversion"/>
  </si>
  <si>
    <t>胚芽米</t>
    <phoneticPr fontId="19" type="noConversion"/>
  </si>
  <si>
    <t>生鮮鴨肉</t>
    <phoneticPr fontId="19" type="noConversion"/>
  </si>
  <si>
    <t>鐵板麵</t>
    <phoneticPr fontId="19" type="noConversion"/>
  </si>
  <si>
    <t>洋薏仁</t>
    <phoneticPr fontId="19" type="noConversion"/>
  </si>
  <si>
    <t>古早味炒麵</t>
    <phoneticPr fontId="19" type="noConversion"/>
  </si>
  <si>
    <t>鐵板麵</t>
    <phoneticPr fontId="19" type="noConversion"/>
  </si>
  <si>
    <t>三色炒飯</t>
    <phoneticPr fontId="19" type="noConversion"/>
  </si>
  <si>
    <t>鐵板燒豚</t>
    <phoneticPr fontId="19" type="noConversion"/>
  </si>
  <si>
    <t>三丁腰果</t>
    <phoneticPr fontId="19" type="noConversion"/>
  </si>
  <si>
    <t>滷蛋</t>
    <phoneticPr fontId="19" type="noConversion"/>
  </si>
  <si>
    <t>野菇蛋花湯</t>
    <phoneticPr fontId="19" type="noConversion"/>
  </si>
  <si>
    <t>麻油雞</t>
    <phoneticPr fontId="19" type="noConversion"/>
  </si>
  <si>
    <t>日式咖哩</t>
    <phoneticPr fontId="19" type="noConversion"/>
  </si>
  <si>
    <t>茶碗蒸</t>
    <phoneticPr fontId="19" type="noConversion"/>
  </si>
  <si>
    <t>烤雞翅</t>
    <phoneticPr fontId="19" type="noConversion"/>
  </si>
  <si>
    <t>砂鍋白菜滷</t>
    <phoneticPr fontId="19" type="noConversion"/>
  </si>
  <si>
    <t>石板山豬肉</t>
    <phoneticPr fontId="19" type="noConversion"/>
  </si>
  <si>
    <t>港式公仔麵</t>
    <phoneticPr fontId="19" type="noConversion"/>
  </si>
  <si>
    <t>酸辣湯(芡)</t>
    <phoneticPr fontId="19" type="noConversion"/>
  </si>
  <si>
    <t>雙蘿海帶(豆)</t>
    <phoneticPr fontId="19" type="noConversion"/>
  </si>
  <si>
    <t>奶皇包(冷)</t>
    <phoneticPr fontId="19" type="noConversion"/>
  </si>
  <si>
    <t>米血燒鴨</t>
    <phoneticPr fontId="19" type="noConversion"/>
  </si>
  <si>
    <t>冬瓜雞湯</t>
    <phoneticPr fontId="19" type="noConversion"/>
  </si>
  <si>
    <t>蒜泥白肉</t>
    <phoneticPr fontId="19" type="noConversion"/>
  </si>
  <si>
    <t>香腸(加)</t>
    <phoneticPr fontId="19" type="noConversion"/>
  </si>
  <si>
    <t>冬瓜排骨湯</t>
    <phoneticPr fontId="19" type="noConversion"/>
  </si>
  <si>
    <t>麵線糊(芡)</t>
    <phoneticPr fontId="19" type="noConversion"/>
  </si>
  <si>
    <t>鮪魚玉米炒蛋(海)</t>
    <phoneticPr fontId="19" type="noConversion"/>
  </si>
  <si>
    <t>冬粉米血湯</t>
    <phoneticPr fontId="19" type="noConversion"/>
  </si>
  <si>
    <t>香酥雞翅(炸)</t>
    <phoneticPr fontId="19" type="noConversion"/>
  </si>
  <si>
    <t>高麗炒河粉</t>
    <phoneticPr fontId="19" type="noConversion"/>
  </si>
  <si>
    <t>味噌海芽湯</t>
    <phoneticPr fontId="19" type="noConversion"/>
  </si>
  <si>
    <t>薯餅(炸)(加)</t>
    <phoneticPr fontId="19" type="noConversion"/>
  </si>
  <si>
    <t>蘿蔔排骨湯</t>
    <phoneticPr fontId="19" type="noConversion"/>
  </si>
  <si>
    <t>壽喜燒</t>
    <phoneticPr fontId="19" type="noConversion"/>
  </si>
  <si>
    <t>蒲瓜三絲</t>
    <phoneticPr fontId="19" type="noConversion"/>
  </si>
  <si>
    <t>焗烤咖哩</t>
    <phoneticPr fontId="19" type="noConversion"/>
  </si>
  <si>
    <t>鮮肉抄手(冷)</t>
    <phoneticPr fontId="19" type="noConversion"/>
  </si>
  <si>
    <t>烤雞腿</t>
    <phoneticPr fontId="19" type="noConversion"/>
  </si>
  <si>
    <t>香酥魚排(炸)(海)</t>
    <phoneticPr fontId="19" type="noConversion"/>
  </si>
  <si>
    <t>薑母鴨</t>
    <phoneticPr fontId="19" type="noConversion"/>
  </si>
  <si>
    <t>照燒洋芋燉肉</t>
    <phoneticPr fontId="19" type="noConversion"/>
  </si>
  <si>
    <t>玉米濃湯(芡)</t>
    <phoneticPr fontId="19" type="noConversion"/>
  </si>
  <si>
    <t>三杯雞</t>
    <phoneticPr fontId="19" type="noConversion"/>
  </si>
  <si>
    <t>深色蔬菜</t>
    <phoneticPr fontId="19" type="noConversion"/>
  </si>
  <si>
    <t>芙蓉蒸蛋</t>
    <phoneticPr fontId="19" type="noConversion"/>
  </si>
  <si>
    <t>炸雞翅(炸)</t>
    <phoneticPr fontId="19" type="noConversion"/>
  </si>
  <si>
    <t>筍子排骨湯</t>
    <phoneticPr fontId="19" type="noConversion"/>
  </si>
  <si>
    <t>蘿蔔豆腐湯</t>
    <phoneticPr fontId="19" type="noConversion"/>
  </si>
  <si>
    <t>京醬燒肉</t>
    <phoneticPr fontId="19" type="noConversion"/>
  </si>
  <si>
    <t>玉米蛋花湯</t>
    <phoneticPr fontId="19" type="noConversion"/>
  </si>
  <si>
    <t>玉米總燴</t>
    <phoneticPr fontId="19" type="noConversion"/>
  </si>
  <si>
    <t>蔥油雞</t>
    <phoneticPr fontId="19" type="noConversion"/>
  </si>
  <si>
    <t>滷蛋肉燥</t>
    <phoneticPr fontId="19" type="noConversion"/>
  </si>
  <si>
    <t>焗烤茄汁粉</t>
    <phoneticPr fontId="19" type="noConversion"/>
  </si>
  <si>
    <t>大滷湯(芡)</t>
    <phoneticPr fontId="19" type="noConversion"/>
  </si>
  <si>
    <t>三色洋芋炒蛋</t>
    <phoneticPr fontId="19" type="noConversion"/>
  </si>
  <si>
    <t>紫菜針菇湯</t>
    <phoneticPr fontId="19" type="noConversion"/>
  </si>
  <si>
    <t>蔥花卷(冷)</t>
    <phoneticPr fontId="19" type="noConversion"/>
  </si>
  <si>
    <t>滷豬排</t>
    <phoneticPr fontId="19" type="noConversion"/>
  </si>
  <si>
    <t>烏龍麵</t>
    <phoneticPr fontId="19" type="noConversion"/>
  </si>
  <si>
    <t>水餃(冷)</t>
    <phoneticPr fontId="19" type="noConversion"/>
  </si>
  <si>
    <t>鮮魚排(海)(炸)</t>
    <phoneticPr fontId="19" type="noConversion"/>
  </si>
  <si>
    <t>豆芽炒肉絲</t>
    <phoneticPr fontId="19" type="noConversion"/>
  </si>
  <si>
    <t>椒鹽蘿蔔糕(冷)</t>
    <phoneticPr fontId="19" type="noConversion"/>
  </si>
  <si>
    <t>夜市米血糕</t>
    <phoneticPr fontId="19" type="noConversion"/>
  </si>
  <si>
    <t>蛋</t>
    <phoneticPr fontId="19" type="noConversion"/>
  </si>
  <si>
    <t>豆薯</t>
    <phoneticPr fontId="19" type="noConversion"/>
  </si>
  <si>
    <t>金針菇</t>
    <phoneticPr fontId="19" type="noConversion"/>
  </si>
  <si>
    <t>香菇</t>
    <phoneticPr fontId="19" type="noConversion"/>
  </si>
  <si>
    <t>胡蘿蔔</t>
    <phoneticPr fontId="19" type="noConversion"/>
  </si>
  <si>
    <t>木耳</t>
    <phoneticPr fontId="19" type="noConversion"/>
  </si>
  <si>
    <t>蘑菇捲捲麵</t>
    <phoneticPr fontId="19" type="noConversion"/>
  </si>
  <si>
    <t>玉米</t>
    <phoneticPr fontId="19" type="noConversion"/>
  </si>
  <si>
    <t>生鮮雞翅</t>
    <phoneticPr fontId="19" type="noConversion"/>
  </si>
  <si>
    <t>蒸</t>
    <phoneticPr fontId="19" type="noConversion"/>
  </si>
  <si>
    <t>冷</t>
    <phoneticPr fontId="19" type="noConversion"/>
  </si>
  <si>
    <t>奶皇包</t>
    <phoneticPr fontId="19" type="noConversion"/>
  </si>
  <si>
    <t>煮</t>
    <phoneticPr fontId="19" type="noConversion"/>
  </si>
  <si>
    <t>大白菜</t>
    <phoneticPr fontId="19" type="noConversion"/>
  </si>
  <si>
    <t>筍子</t>
    <phoneticPr fontId="19" type="noConversion"/>
  </si>
  <si>
    <t>金針菇</t>
    <phoneticPr fontId="19" type="noConversion"/>
  </si>
  <si>
    <t>生鮮豬肉</t>
    <phoneticPr fontId="19" type="noConversion"/>
  </si>
  <si>
    <t>非基改豆腐</t>
    <phoneticPr fontId="19" type="noConversion"/>
  </si>
  <si>
    <t>柴魚</t>
    <phoneticPr fontId="19" type="noConversion"/>
  </si>
  <si>
    <t>味噌</t>
    <phoneticPr fontId="19" type="noConversion"/>
  </si>
  <si>
    <t>豆</t>
    <phoneticPr fontId="19" type="noConversion"/>
  </si>
  <si>
    <t>洋蔥</t>
    <phoneticPr fontId="19" type="noConversion"/>
  </si>
  <si>
    <t>白蘿蔔</t>
    <phoneticPr fontId="19" type="noConversion"/>
  </si>
  <si>
    <t>海帶結</t>
    <phoneticPr fontId="19" type="noConversion"/>
  </si>
  <si>
    <t>公仔麵</t>
    <phoneticPr fontId="19" type="noConversion"/>
  </si>
  <si>
    <t>豆芽菜</t>
    <phoneticPr fontId="19" type="noConversion"/>
  </si>
  <si>
    <t>生鮮绞肉</t>
    <phoneticPr fontId="19" type="noConversion"/>
  </si>
  <si>
    <t>白米</t>
    <phoneticPr fontId="19" type="noConversion"/>
  </si>
  <si>
    <t>生鮮鴨肉</t>
    <phoneticPr fontId="19" type="noConversion"/>
  </si>
  <si>
    <t>米血</t>
    <phoneticPr fontId="19" type="noConversion"/>
  </si>
  <si>
    <t>九層塔</t>
    <phoneticPr fontId="19" type="noConversion"/>
  </si>
  <si>
    <t>煮</t>
    <phoneticPr fontId="19" type="noConversion"/>
  </si>
  <si>
    <t>炸</t>
    <phoneticPr fontId="19" type="noConversion"/>
  </si>
  <si>
    <t>番茄</t>
    <phoneticPr fontId="19" type="noConversion"/>
  </si>
  <si>
    <t>CAS魚排</t>
    <phoneticPr fontId="19" type="noConversion"/>
  </si>
  <si>
    <t>海</t>
    <phoneticPr fontId="19" type="noConversion"/>
  </si>
  <si>
    <t>冬瓜</t>
    <phoneticPr fontId="19" type="noConversion"/>
  </si>
  <si>
    <t>生鮮雞肉</t>
    <phoneticPr fontId="19" type="noConversion"/>
  </si>
  <si>
    <t>青豆仁</t>
    <phoneticPr fontId="19" type="noConversion"/>
  </si>
  <si>
    <t>麵線</t>
    <phoneticPr fontId="19" type="noConversion"/>
  </si>
  <si>
    <t>冬蝦</t>
    <phoneticPr fontId="19" type="noConversion"/>
  </si>
  <si>
    <t>洋蔥</t>
    <phoneticPr fontId="19" type="noConversion"/>
  </si>
  <si>
    <t>烤</t>
    <phoneticPr fontId="19" type="noConversion"/>
  </si>
  <si>
    <t>非基改豆干</t>
    <phoneticPr fontId="19" type="noConversion"/>
  </si>
  <si>
    <t>非基改百頁</t>
    <phoneticPr fontId="19" type="noConversion"/>
  </si>
  <si>
    <t>蘿蔔糕</t>
    <phoneticPr fontId="19" type="noConversion"/>
  </si>
  <si>
    <t>烤</t>
    <phoneticPr fontId="19" type="noConversion"/>
  </si>
  <si>
    <t>春川洋蔥炒雞</t>
    <phoneticPr fontId="19" type="noConversion"/>
  </si>
  <si>
    <t>香腸</t>
    <phoneticPr fontId="19" type="noConversion"/>
  </si>
  <si>
    <t>生鮮排骨</t>
    <phoneticPr fontId="19" type="noConversion"/>
  </si>
  <si>
    <t>滷</t>
    <phoneticPr fontId="19" type="noConversion"/>
  </si>
  <si>
    <t>蒸</t>
    <phoneticPr fontId="19" type="noConversion"/>
  </si>
  <si>
    <t>肉包</t>
    <phoneticPr fontId="19" type="noConversion"/>
  </si>
  <si>
    <t>海</t>
    <phoneticPr fontId="19" type="noConversion"/>
  </si>
  <si>
    <t>冬粉</t>
    <phoneticPr fontId="19" type="noConversion"/>
  </si>
  <si>
    <t>海帶芽</t>
    <phoneticPr fontId="19" type="noConversion"/>
  </si>
  <si>
    <t>炸</t>
    <phoneticPr fontId="19" type="noConversion"/>
  </si>
  <si>
    <t>薑母</t>
    <phoneticPr fontId="19" type="noConversion"/>
  </si>
  <si>
    <t>花生粉</t>
    <phoneticPr fontId="19" type="noConversion"/>
  </si>
  <si>
    <t>薯餅</t>
    <phoneticPr fontId="19" type="noConversion"/>
  </si>
  <si>
    <t>加</t>
    <phoneticPr fontId="19" type="noConversion"/>
  </si>
  <si>
    <t>筍干</t>
    <phoneticPr fontId="19" type="noConversion"/>
  </si>
  <si>
    <t>醃</t>
    <phoneticPr fontId="19" type="noConversion"/>
  </si>
  <si>
    <t>馬鈴薯</t>
    <phoneticPr fontId="19" type="noConversion"/>
  </si>
  <si>
    <t>起司</t>
    <phoneticPr fontId="19" type="noConversion"/>
  </si>
  <si>
    <t>咖哩</t>
    <phoneticPr fontId="19" type="noConversion"/>
  </si>
  <si>
    <t>生餛飩</t>
    <phoneticPr fontId="19" type="noConversion"/>
  </si>
  <si>
    <t>生鮮雞腿</t>
    <phoneticPr fontId="19" type="noConversion"/>
  </si>
  <si>
    <t>蔥花卷</t>
    <phoneticPr fontId="19" type="noConversion"/>
  </si>
  <si>
    <t>白芝麻</t>
    <phoneticPr fontId="19" type="noConversion"/>
  </si>
  <si>
    <t>生鮮雞肉</t>
    <phoneticPr fontId="19" type="noConversion"/>
  </si>
  <si>
    <t>年糕</t>
    <phoneticPr fontId="19" type="noConversion"/>
  </si>
  <si>
    <t>泡菜</t>
    <phoneticPr fontId="19" type="noConversion"/>
  </si>
  <si>
    <t>非基改豆皮</t>
    <phoneticPr fontId="19" type="noConversion"/>
  </si>
  <si>
    <t>豆</t>
    <phoneticPr fontId="19" type="noConversion"/>
  </si>
  <si>
    <t>熱狗</t>
    <phoneticPr fontId="19" type="noConversion"/>
  </si>
  <si>
    <t>生鮮豬肉</t>
    <phoneticPr fontId="19" type="noConversion"/>
  </si>
  <si>
    <t>非基改豆干</t>
    <phoneticPr fontId="19" type="noConversion"/>
  </si>
  <si>
    <t>豆</t>
    <phoneticPr fontId="19" type="noConversion"/>
  </si>
  <si>
    <t>胡蘿蔔</t>
    <phoneticPr fontId="19" type="noConversion"/>
  </si>
  <si>
    <t>蛋</t>
    <phoneticPr fontId="19" type="noConversion"/>
  </si>
  <si>
    <t>蒸</t>
    <phoneticPr fontId="19" type="noConversion"/>
  </si>
  <si>
    <t>炸</t>
    <phoneticPr fontId="19" type="noConversion"/>
  </si>
  <si>
    <t>海</t>
    <phoneticPr fontId="19" type="noConversion"/>
  </si>
  <si>
    <t>海帶芽</t>
    <phoneticPr fontId="19" type="noConversion"/>
  </si>
  <si>
    <t>柴魚</t>
    <phoneticPr fontId="19" type="noConversion"/>
  </si>
  <si>
    <t>味噌</t>
    <phoneticPr fontId="19" type="noConversion"/>
  </si>
  <si>
    <t>煮</t>
    <phoneticPr fontId="19" type="noConversion"/>
  </si>
  <si>
    <t>生鮮雞翅</t>
    <phoneticPr fontId="19" type="noConversion"/>
  </si>
  <si>
    <t>螺絲麵</t>
    <phoneticPr fontId="19" type="noConversion"/>
  </si>
  <si>
    <t>洋蔥</t>
    <phoneticPr fontId="19" type="noConversion"/>
  </si>
  <si>
    <t>玉米</t>
    <phoneticPr fontId="19" type="noConversion"/>
  </si>
  <si>
    <t>生鮮絞肉</t>
    <phoneticPr fontId="19" type="noConversion"/>
  </si>
  <si>
    <t>黃豆芽</t>
    <phoneticPr fontId="19" type="noConversion"/>
  </si>
  <si>
    <t>木耳</t>
    <phoneticPr fontId="19" type="noConversion"/>
  </si>
  <si>
    <t>筍子</t>
    <phoneticPr fontId="19" type="noConversion"/>
  </si>
  <si>
    <t>生鮮排骨</t>
    <phoneticPr fontId="19" type="noConversion"/>
  </si>
  <si>
    <t>烏龍麵</t>
    <phoneticPr fontId="19" type="noConversion"/>
  </si>
  <si>
    <t>青豆仁</t>
    <phoneticPr fontId="19" type="noConversion"/>
  </si>
  <si>
    <t>青豆仁</t>
    <phoneticPr fontId="19" type="noConversion"/>
  </si>
  <si>
    <t>生鮮雞肉</t>
    <phoneticPr fontId="19" type="noConversion"/>
  </si>
  <si>
    <t>水餃</t>
    <phoneticPr fontId="19" type="noConversion"/>
  </si>
  <si>
    <t>冷</t>
    <phoneticPr fontId="19" type="noConversion"/>
  </si>
  <si>
    <t>加</t>
    <phoneticPr fontId="19" type="noConversion"/>
  </si>
  <si>
    <t>白蘿蔔</t>
    <phoneticPr fontId="19" type="noConversion"/>
  </si>
  <si>
    <t>非基改豆腐</t>
    <phoneticPr fontId="19" type="noConversion"/>
  </si>
  <si>
    <t>鳥蛋</t>
    <phoneticPr fontId="19" type="noConversion"/>
  </si>
  <si>
    <t>海帶結</t>
    <phoneticPr fontId="19" type="noConversion"/>
  </si>
  <si>
    <t>米血</t>
    <phoneticPr fontId="19" type="noConversion"/>
  </si>
  <si>
    <t>第4週菜單明細(國中-金大立廠商)</t>
    <phoneticPr fontId="19" type="noConversion"/>
  </si>
  <si>
    <t>第5週菜單明細(國中-金大立廠商)</t>
    <phoneticPr fontId="19" type="noConversion"/>
  </si>
  <si>
    <t>第3週菜單明細(國中-金大立廠商)</t>
    <phoneticPr fontId="19" type="noConversion"/>
  </si>
  <si>
    <t>第2週菜單明細(國中-金大立廠商)</t>
    <phoneticPr fontId="19" type="noConversion"/>
  </si>
  <si>
    <t>第1週菜單明細(國中-金大立廠商)</t>
    <phoneticPr fontId="19" type="noConversion"/>
  </si>
  <si>
    <t>起司</t>
    <phoneticPr fontId="19" type="noConversion"/>
  </si>
  <si>
    <t>海帶</t>
    <phoneticPr fontId="19" type="noConversion"/>
  </si>
  <si>
    <t>馬鈴薯</t>
    <phoneticPr fontId="19" type="noConversion"/>
  </si>
  <si>
    <t>毛豆仁</t>
    <phoneticPr fontId="19" type="noConversion"/>
  </si>
  <si>
    <t>烤</t>
    <phoneticPr fontId="19" type="noConversion"/>
  </si>
  <si>
    <t>香腸</t>
    <phoneticPr fontId="19" type="noConversion"/>
  </si>
  <si>
    <t>金針菇</t>
    <phoneticPr fontId="19" type="noConversion"/>
  </si>
  <si>
    <t>青豆仁</t>
    <phoneticPr fontId="19" type="noConversion"/>
  </si>
  <si>
    <t>豆</t>
    <phoneticPr fontId="19" type="noConversion"/>
  </si>
  <si>
    <t>筍干扣肉(醃)</t>
    <phoneticPr fontId="19" type="noConversion"/>
  </si>
  <si>
    <t>鮮肉包(冷)</t>
    <phoneticPr fontId="19" type="noConversion"/>
  </si>
  <si>
    <t>蛋</t>
  </si>
  <si>
    <t>生鮮絞肉</t>
    <phoneticPr fontId="19" type="noConversion"/>
  </si>
  <si>
    <t>大白菜</t>
    <phoneticPr fontId="19" type="noConversion"/>
  </si>
  <si>
    <t>高麗菜</t>
    <phoneticPr fontId="19" type="noConversion"/>
  </si>
  <si>
    <t>泡菜</t>
    <phoneticPr fontId="19" type="noConversion"/>
  </si>
  <si>
    <t>醃</t>
    <phoneticPr fontId="19" type="noConversion"/>
  </si>
  <si>
    <t>非基改豆腐</t>
    <phoneticPr fontId="19" type="noConversion"/>
  </si>
  <si>
    <t>豆</t>
    <phoneticPr fontId="19" type="noConversion"/>
  </si>
  <si>
    <t>寬粉</t>
    <phoneticPr fontId="19" type="noConversion"/>
  </si>
  <si>
    <t>金針菇</t>
    <phoneticPr fontId="19" type="noConversion"/>
  </si>
  <si>
    <t>蛋</t>
    <phoneticPr fontId="19" type="noConversion"/>
  </si>
  <si>
    <t xml:space="preserve">11月26日(五) </t>
    <phoneticPr fontId="19" type="noConversion"/>
  </si>
  <si>
    <t>淺色蔬菜</t>
    <phoneticPr fontId="19" type="noConversion"/>
  </si>
  <si>
    <t>沙茶</t>
    <phoneticPr fontId="19" type="noConversion"/>
  </si>
  <si>
    <t>洋蔥</t>
    <phoneticPr fontId="19" type="noConversion"/>
  </si>
  <si>
    <t>胡蘿蔔</t>
    <phoneticPr fontId="19" type="noConversion"/>
  </si>
  <si>
    <t>咖哩</t>
    <phoneticPr fontId="19" type="noConversion"/>
  </si>
  <si>
    <t>生鮮豬肉</t>
    <phoneticPr fontId="19" type="noConversion"/>
  </si>
  <si>
    <t>香菇雞</t>
    <phoneticPr fontId="19" type="noConversion"/>
  </si>
  <si>
    <t>胡蘿蔔</t>
    <phoneticPr fontId="19" type="noConversion"/>
  </si>
  <si>
    <t>香菇</t>
    <phoneticPr fontId="19" type="noConversion"/>
  </si>
  <si>
    <t>冷</t>
    <phoneticPr fontId="19" type="noConversion"/>
  </si>
  <si>
    <t>鐵路豬排</t>
    <phoneticPr fontId="19" type="noConversion"/>
  </si>
  <si>
    <t>雞腿排</t>
    <phoneticPr fontId="19" type="noConversion"/>
  </si>
  <si>
    <t>鹽酥雞</t>
    <phoneticPr fontId="19" type="noConversion"/>
  </si>
  <si>
    <t>海苔脆薯</t>
    <phoneticPr fontId="19" type="noConversion"/>
  </si>
  <si>
    <t>香菇蒸蛋</t>
    <phoneticPr fontId="19" type="noConversion"/>
  </si>
  <si>
    <t>牛角包(冷)</t>
    <phoneticPr fontId="19" type="noConversion"/>
  </si>
  <si>
    <t>烘</t>
    <phoneticPr fontId="19" type="noConversion"/>
  </si>
  <si>
    <t>薯條</t>
    <phoneticPr fontId="19" type="noConversion"/>
  </si>
  <si>
    <t>地瓜球</t>
    <phoneticPr fontId="19" type="noConversion"/>
  </si>
  <si>
    <t>烤</t>
    <phoneticPr fontId="19" type="noConversion"/>
  </si>
  <si>
    <t>牛角包</t>
    <phoneticPr fontId="19" type="noConversion"/>
  </si>
  <si>
    <t>茄汁熱狗(加)</t>
    <phoneticPr fontId="19" type="noConversion"/>
  </si>
  <si>
    <t>地瓜球(加)</t>
    <phoneticPr fontId="19" type="noConversion"/>
  </si>
  <si>
    <t>蒲燒鯛魚(海)</t>
    <phoneticPr fontId="19" type="noConversion"/>
  </si>
  <si>
    <t>熊貓粉圓</t>
    <phoneticPr fontId="19" type="noConversion"/>
  </si>
  <si>
    <t>芋香歐蕾</t>
    <phoneticPr fontId="19" type="noConversion"/>
  </si>
  <si>
    <t>加</t>
    <phoneticPr fontId="19" type="noConversion"/>
  </si>
  <si>
    <t>蒸</t>
    <phoneticPr fontId="19" type="noConversion"/>
  </si>
  <si>
    <t>鯛魚</t>
    <phoneticPr fontId="19" type="noConversion"/>
  </si>
  <si>
    <t>冷</t>
    <phoneticPr fontId="19" type="noConversion"/>
  </si>
  <si>
    <t>粉圓</t>
    <phoneticPr fontId="19" type="noConversion"/>
  </si>
  <si>
    <t>白粉圓</t>
    <phoneticPr fontId="19" type="noConversion"/>
  </si>
  <si>
    <t>芋頭</t>
    <phoneticPr fontId="19" type="noConversion"/>
  </si>
  <si>
    <t>奶粉</t>
    <phoneticPr fontId="19" type="noConversion"/>
  </si>
  <si>
    <r>
      <t>味噌豆腐湯</t>
    </r>
    <r>
      <rPr>
        <sz val="12"/>
        <color rgb="FFFF0000"/>
        <rFont val="新細明體"/>
        <family val="1"/>
        <charset val="136"/>
        <scheme val="major"/>
      </rPr>
      <t>(豆)</t>
    </r>
    <phoneticPr fontId="19" type="noConversion"/>
  </si>
  <si>
    <r>
      <t>番茄炒蛋</t>
    </r>
    <r>
      <rPr>
        <sz val="12"/>
        <color rgb="FFFF0000"/>
        <rFont val="新細明體"/>
        <family val="1"/>
        <charset val="136"/>
      </rPr>
      <t>(豆)</t>
    </r>
    <phoneticPr fontId="19" type="noConversion"/>
  </si>
  <si>
    <r>
      <t>黑白滷味</t>
    </r>
    <r>
      <rPr>
        <sz val="12"/>
        <color rgb="FFFF0000"/>
        <rFont val="新細明體"/>
        <family val="1"/>
        <charset val="136"/>
      </rPr>
      <t>(豆)</t>
    </r>
    <phoneticPr fontId="19" type="noConversion"/>
  </si>
  <si>
    <r>
      <t>廣式豆腐</t>
    </r>
    <r>
      <rPr>
        <sz val="12"/>
        <color rgb="FFFF0000"/>
        <rFont val="新細明體"/>
        <family val="1"/>
        <charset val="136"/>
      </rPr>
      <t>(豆)</t>
    </r>
    <phoneticPr fontId="19" type="noConversion"/>
  </si>
  <si>
    <r>
      <t>辣炒年糕(醃)</t>
    </r>
    <r>
      <rPr>
        <sz val="12"/>
        <color rgb="FFFF0000"/>
        <rFont val="新細明體"/>
        <family val="1"/>
        <charset val="136"/>
      </rPr>
      <t>(豆)</t>
    </r>
    <phoneticPr fontId="19" type="noConversion"/>
  </si>
  <si>
    <r>
      <t>沙茶豆干炒肉</t>
    </r>
    <r>
      <rPr>
        <sz val="12"/>
        <color rgb="FFFF0000"/>
        <rFont val="新細明體"/>
        <family val="1"/>
        <charset val="136"/>
      </rPr>
      <t>(豆)</t>
    </r>
    <phoneticPr fontId="19" type="noConversion"/>
  </si>
  <si>
    <r>
      <t>韓式豆腐鍋</t>
    </r>
    <r>
      <rPr>
        <sz val="12"/>
        <color rgb="FFFF0000"/>
        <rFont val="新細明體"/>
        <family val="1"/>
        <charset val="136"/>
      </rPr>
      <t>(豆)</t>
    </r>
    <r>
      <rPr>
        <sz val="12"/>
        <rFont val="新細明體"/>
        <family val="1"/>
        <charset val="136"/>
      </rPr>
      <t>(醃)</t>
    </r>
    <phoneticPr fontId="19" type="noConversion"/>
  </si>
  <si>
    <r>
      <t>鳥蛋滷味</t>
    </r>
    <r>
      <rPr>
        <sz val="12"/>
        <color rgb="FFFF0000"/>
        <rFont val="新細明體"/>
        <family val="1"/>
        <charset val="136"/>
      </rPr>
      <t>(豆)</t>
    </r>
    <phoneticPr fontId="19" type="noConversion"/>
  </si>
  <si>
    <r>
      <t>關東煮</t>
    </r>
    <r>
      <rPr>
        <sz val="12"/>
        <color rgb="FFFF0000"/>
        <rFont val="新細明體"/>
        <family val="1"/>
        <charset val="136"/>
      </rPr>
      <t>(豆)</t>
    </r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</si>
</sst>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;_ "/>
    <numFmt numFmtId="177" formatCode="0;_쐀"/>
    <numFmt numFmtId="178" formatCode="0.00_);[Red]\(0.00\)"/>
  </numFmts>
  <fonts count="29" x14ac:knownFonts="1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  <scheme val="major"/>
    </font>
    <font>
      <sz val="12"/>
      <name val="新細明體"/>
      <family val="1"/>
      <charset val="136"/>
      <scheme val="major"/>
    </font>
    <font>
      <sz val="8"/>
      <name val="新細明體"/>
      <family val="1"/>
      <charset val="136"/>
      <scheme val="major"/>
    </font>
    <font>
      <sz val="16"/>
      <name val="新細明體"/>
      <family val="1"/>
      <charset val="136"/>
      <scheme val="major"/>
    </font>
    <font>
      <sz val="12"/>
      <name val="新細明體"/>
      <family val="3"/>
      <charset val="136"/>
    </font>
    <font>
      <sz val="16"/>
      <name val="新細明體"/>
      <family val="1"/>
      <charset val="136"/>
    </font>
    <font>
      <sz val="10"/>
      <name val="新細明體"/>
      <family val="1"/>
      <charset val="136"/>
    </font>
    <font>
      <sz val="12"/>
      <color rgb="FFFF0000"/>
      <name val="新細明體"/>
      <family val="1"/>
      <charset val="136"/>
      <scheme val="major"/>
    </font>
    <font>
      <sz val="12"/>
      <color rgb="FFFF0000"/>
      <name val="新細明體"/>
      <family val="1"/>
      <charset val="136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9"/>
      </patternFill>
    </fill>
  </fills>
  <borders count="71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/>
      <top/>
      <bottom/>
      <diagonal/>
    </border>
    <border>
      <left style="medium">
        <color indexed="64"/>
      </left>
      <right style="thin">
        <color indexed="59"/>
      </right>
      <top style="medium">
        <color indexed="64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64"/>
      </top>
      <bottom style="thin">
        <color indexed="59"/>
      </bottom>
      <diagonal/>
    </border>
    <border>
      <left style="thin">
        <color indexed="59"/>
      </left>
      <right/>
      <top style="medium">
        <color indexed="64"/>
      </top>
      <bottom style="thin">
        <color indexed="59"/>
      </bottom>
      <diagonal/>
    </border>
    <border>
      <left style="thin">
        <color indexed="64"/>
      </left>
      <right/>
      <top style="medium">
        <color indexed="64"/>
      </top>
      <bottom style="thin">
        <color indexed="59"/>
      </bottom>
      <diagonal/>
    </border>
    <border>
      <left style="thin">
        <color indexed="59"/>
      </left>
      <right style="medium">
        <color indexed="64"/>
      </right>
      <top style="medium">
        <color indexed="64"/>
      </top>
      <bottom style="thin">
        <color indexed="59"/>
      </bottom>
      <diagonal/>
    </border>
    <border>
      <left style="medium">
        <color indexed="64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medium">
        <color indexed="64"/>
      </right>
      <top style="thin">
        <color indexed="59"/>
      </top>
      <bottom/>
      <diagonal/>
    </border>
    <border>
      <left style="medium">
        <color indexed="64"/>
      </left>
      <right style="thin">
        <color indexed="59"/>
      </right>
      <top/>
      <bottom/>
      <diagonal/>
    </border>
    <border>
      <left style="thin">
        <color indexed="59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 style="medium">
        <color indexed="64"/>
      </right>
      <top/>
      <bottom style="thin">
        <color indexed="59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59"/>
      </right>
      <top/>
      <bottom style="medium">
        <color indexed="64"/>
      </bottom>
      <diagonal/>
    </border>
    <border>
      <left/>
      <right style="thin">
        <color indexed="59"/>
      </right>
      <top/>
      <bottom style="medium">
        <color indexed="64"/>
      </bottom>
      <diagonal/>
    </border>
    <border>
      <left style="thin">
        <color indexed="59"/>
      </left>
      <right style="thin">
        <color indexed="59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59"/>
      </left>
      <right/>
      <top/>
      <bottom style="medium">
        <color indexed="64"/>
      </bottom>
      <diagonal/>
    </border>
    <border>
      <left style="thin">
        <color indexed="59"/>
      </left>
      <right style="medium">
        <color indexed="64"/>
      </right>
      <top/>
      <bottom style="medium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 style="medium">
        <color indexed="64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59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/>
      <right style="thin">
        <color indexed="59"/>
      </right>
      <top/>
      <bottom style="medium">
        <color indexed="59"/>
      </bottom>
      <diagonal/>
    </border>
    <border>
      <left style="medium">
        <color indexed="64"/>
      </left>
      <right style="thin">
        <color indexed="59"/>
      </right>
      <top/>
      <bottom style="thin">
        <color indexed="64"/>
      </bottom>
      <diagonal/>
    </border>
    <border>
      <left/>
      <right style="thin">
        <color indexed="59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0" borderId="0"/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</cellStyleXfs>
  <cellXfs count="171">
    <xf numFmtId="0" fontId="0" fillId="0" borderId="0" xfId="0">
      <alignment vertical="center"/>
    </xf>
    <xf numFmtId="0" fontId="21" fillId="24" borderId="0" xfId="0" applyFont="1" applyFill="1" applyBorder="1" applyAlignment="1">
      <alignment horizontal="center" shrinkToFit="1"/>
    </xf>
    <xf numFmtId="0" fontId="21" fillId="24" borderId="0" xfId="0" applyFont="1" applyFill="1" applyBorder="1">
      <alignment vertical="center"/>
    </xf>
    <xf numFmtId="0" fontId="21" fillId="24" borderId="0" xfId="0" applyFont="1" applyFill="1" applyBorder="1" applyAlignment="1">
      <alignment horizontal="center" vertical="center"/>
    </xf>
    <xf numFmtId="0" fontId="22" fillId="24" borderId="0" xfId="0" applyFont="1" applyFill="1" applyBorder="1" applyAlignment="1">
      <alignment vertical="center"/>
    </xf>
    <xf numFmtId="0" fontId="21" fillId="24" borderId="0" xfId="0" applyFont="1" applyFill="1" applyBorder="1" applyAlignment="1">
      <alignment horizontal="left"/>
    </xf>
    <xf numFmtId="0" fontId="21" fillId="24" borderId="0" xfId="0" applyFont="1" applyFill="1" applyBorder="1" applyAlignment="1">
      <alignment horizontal="center" vertical="center" shrinkToFit="1"/>
    </xf>
    <xf numFmtId="0" fontId="21" fillId="24" borderId="0" xfId="0" applyFont="1" applyFill="1" applyBorder="1" applyAlignment="1">
      <alignment horizontal="right" shrinkToFit="1"/>
    </xf>
    <xf numFmtId="0" fontId="21" fillId="24" borderId="0" xfId="0" applyFont="1" applyFill="1" applyBorder="1" applyAlignment="1">
      <alignment horizontal="left" shrinkToFit="1"/>
    </xf>
    <xf numFmtId="0" fontId="21" fillId="24" borderId="0" xfId="0" applyFont="1" applyFill="1">
      <alignment vertical="center"/>
    </xf>
    <xf numFmtId="0" fontId="21" fillId="24" borderId="13" xfId="0" applyFont="1" applyFill="1" applyBorder="1" applyAlignment="1">
      <alignment horizontal="left" vertical="center" shrinkToFit="1"/>
    </xf>
    <xf numFmtId="0" fontId="21" fillId="24" borderId="17" xfId="0" applyFont="1" applyFill="1" applyBorder="1" applyAlignment="1">
      <alignment horizontal="left" vertical="center" shrinkToFit="1"/>
    </xf>
    <xf numFmtId="0" fontId="21" fillId="24" borderId="45" xfId="0" applyFont="1" applyFill="1" applyBorder="1" applyAlignment="1">
      <alignment horizontal="left" vertical="center" shrinkToFit="1"/>
    </xf>
    <xf numFmtId="0" fontId="21" fillId="24" borderId="13" xfId="0" applyFont="1" applyFill="1" applyBorder="1" applyAlignment="1">
      <alignment horizontal="center" vertical="center" shrinkToFit="1"/>
    </xf>
    <xf numFmtId="0" fontId="21" fillId="24" borderId="0" xfId="0" applyFont="1" applyFill="1" applyBorder="1" applyAlignment="1">
      <alignment horizontal="left" vertical="center" wrapText="1"/>
    </xf>
    <xf numFmtId="176" fontId="21" fillId="24" borderId="0" xfId="0" applyNumberFormat="1" applyFont="1" applyFill="1" applyBorder="1" applyAlignment="1">
      <alignment horizontal="center" vertical="center"/>
    </xf>
    <xf numFmtId="177" fontId="21" fillId="24" borderId="0" xfId="0" applyNumberFormat="1" applyFont="1" applyFill="1" applyBorder="1" applyAlignment="1">
      <alignment horizontal="center" vertical="center"/>
    </xf>
    <xf numFmtId="0" fontId="21" fillId="24" borderId="13" xfId="0" applyFont="1" applyFill="1" applyBorder="1" applyAlignment="1">
      <alignment vertical="center" textRotation="180" shrinkToFit="1"/>
    </xf>
    <xf numFmtId="0" fontId="21" fillId="24" borderId="23" xfId="0" applyFont="1" applyFill="1" applyBorder="1" applyAlignment="1">
      <alignment horizontal="center" vertical="center" shrinkToFit="1"/>
    </xf>
    <xf numFmtId="0" fontId="21" fillId="24" borderId="10" xfId="0" applyFont="1" applyFill="1" applyBorder="1">
      <alignment vertical="center"/>
    </xf>
    <xf numFmtId="0" fontId="21" fillId="24" borderId="17" xfId="0" applyFont="1" applyFill="1" applyBorder="1" applyAlignment="1">
      <alignment vertical="center" textRotation="180" shrinkToFit="1"/>
    </xf>
    <xf numFmtId="9" fontId="21" fillId="24" borderId="0" xfId="0" applyNumberFormat="1" applyFont="1" applyFill="1" applyBorder="1">
      <alignment vertical="center"/>
    </xf>
    <xf numFmtId="0" fontId="21" fillId="24" borderId="23" xfId="0" applyFont="1" applyFill="1" applyBorder="1" applyAlignment="1">
      <alignment horizontal="center"/>
    </xf>
    <xf numFmtId="0" fontId="21" fillId="24" borderId="25" xfId="0" applyFont="1" applyFill="1" applyBorder="1" applyAlignment="1">
      <alignment horizontal="center"/>
    </xf>
    <xf numFmtId="0" fontId="21" fillId="25" borderId="13" xfId="0" applyFont="1" applyFill="1" applyBorder="1" applyAlignment="1">
      <alignment horizontal="left" vertical="center" shrinkToFit="1"/>
    </xf>
    <xf numFmtId="0" fontId="21" fillId="25" borderId="13" xfId="0" applyFont="1" applyFill="1" applyBorder="1" applyAlignment="1">
      <alignment horizontal="center" vertical="center" textRotation="180" shrinkToFit="1"/>
    </xf>
    <xf numFmtId="0" fontId="21" fillId="25" borderId="13" xfId="0" applyFont="1" applyFill="1" applyBorder="1" applyAlignment="1">
      <alignment horizontal="center" vertical="center" shrinkToFit="1"/>
    </xf>
    <xf numFmtId="0" fontId="21" fillId="24" borderId="25" xfId="0" applyFont="1" applyFill="1" applyBorder="1" applyAlignment="1">
      <alignment horizontal="center" vertical="center" shrinkToFit="1"/>
    </xf>
    <xf numFmtId="0" fontId="21" fillId="24" borderId="11" xfId="0" applyFont="1" applyFill="1" applyBorder="1" applyAlignment="1">
      <alignment horizontal="right"/>
    </xf>
    <xf numFmtId="0" fontId="21" fillId="24" borderId="30" xfId="0" applyFont="1" applyFill="1" applyBorder="1" applyAlignment="1">
      <alignment horizontal="center" vertical="center" shrinkToFit="1"/>
    </xf>
    <xf numFmtId="0" fontId="21" fillId="24" borderId="31" xfId="0" applyFont="1" applyFill="1" applyBorder="1" applyAlignment="1">
      <alignment horizontal="right"/>
    </xf>
    <xf numFmtId="0" fontId="21" fillId="24" borderId="32" xfId="0" applyFont="1" applyFill="1" applyBorder="1" applyAlignment="1">
      <alignment vertical="center" textRotation="180" shrinkToFit="1"/>
    </xf>
    <xf numFmtId="0" fontId="21" fillId="24" borderId="40" xfId="0" applyFont="1" applyFill="1" applyBorder="1" applyAlignment="1">
      <alignment vertical="center" textRotation="180" shrinkToFit="1"/>
    </xf>
    <xf numFmtId="0" fontId="21" fillId="24" borderId="46" xfId="0" applyFont="1" applyFill="1" applyBorder="1" applyAlignment="1">
      <alignment horizontal="left" vertical="center" shrinkToFit="1"/>
    </xf>
    <xf numFmtId="0" fontId="21" fillId="24" borderId="32" xfId="0" applyFont="1" applyFill="1" applyBorder="1" applyAlignment="1">
      <alignment horizontal="left" vertical="center" shrinkToFit="1"/>
    </xf>
    <xf numFmtId="0" fontId="21" fillId="24" borderId="32" xfId="0" applyFont="1" applyFill="1" applyBorder="1" applyAlignment="1">
      <alignment horizontal="center" vertical="center" textRotation="180" shrinkToFit="1"/>
    </xf>
    <xf numFmtId="0" fontId="21" fillId="24" borderId="32" xfId="0" applyFont="1" applyFill="1" applyBorder="1" applyAlignment="1">
      <alignment horizontal="center" vertical="center" shrinkToFit="1"/>
    </xf>
    <xf numFmtId="0" fontId="21" fillId="24" borderId="0" xfId="0" applyFont="1" applyFill="1" applyAlignment="1">
      <alignment horizontal="center" vertical="center"/>
    </xf>
    <xf numFmtId="0" fontId="21" fillId="24" borderId="0" xfId="0" applyFont="1" applyFill="1" applyAlignment="1">
      <alignment horizontal="center" vertical="center" shrinkToFit="1"/>
    </xf>
    <xf numFmtId="0" fontId="21" fillId="24" borderId="0" xfId="0" applyFont="1" applyFill="1" applyAlignment="1">
      <alignment vertical="center" shrinkToFit="1"/>
    </xf>
    <xf numFmtId="0" fontId="21" fillId="24" borderId="0" xfId="0" applyFont="1" applyFill="1" applyAlignment="1">
      <alignment horizontal="left" vertical="center" shrinkToFit="1"/>
    </xf>
    <xf numFmtId="0" fontId="21" fillId="25" borderId="0" xfId="0" applyFont="1" applyFill="1" applyBorder="1">
      <alignment vertical="center"/>
    </xf>
    <xf numFmtId="0" fontId="21" fillId="25" borderId="0" xfId="0" applyFont="1" applyFill="1" applyBorder="1" applyAlignment="1">
      <alignment horizontal="center" vertical="center"/>
    </xf>
    <xf numFmtId="0" fontId="21" fillId="25" borderId="18" xfId="0" applyFont="1" applyFill="1" applyBorder="1" applyAlignment="1">
      <alignment horizontal="center" vertical="center" shrinkToFit="1"/>
    </xf>
    <xf numFmtId="0" fontId="21" fillId="25" borderId="20" xfId="0" applyFont="1" applyFill="1" applyBorder="1" applyAlignment="1">
      <alignment vertical="center" textRotation="255" shrinkToFit="1"/>
    </xf>
    <xf numFmtId="0" fontId="21" fillId="25" borderId="19" xfId="0" applyFont="1" applyFill="1" applyBorder="1" applyAlignment="1">
      <alignment horizontal="center" vertical="center" shrinkToFit="1"/>
    </xf>
    <xf numFmtId="0" fontId="21" fillId="25" borderId="20" xfId="0" applyFont="1" applyFill="1" applyBorder="1" applyAlignment="1">
      <alignment horizontal="center" vertical="center" shrinkToFit="1"/>
    </xf>
    <xf numFmtId="0" fontId="21" fillId="25" borderId="43" xfId="0" applyFont="1" applyFill="1" applyBorder="1" applyAlignment="1">
      <alignment horizontal="center" vertical="center" shrinkToFit="1"/>
    </xf>
    <xf numFmtId="0" fontId="21" fillId="25" borderId="21" xfId="0" applyFont="1" applyFill="1" applyBorder="1" applyAlignment="1">
      <alignment horizontal="center" vertical="center" shrinkToFit="1"/>
    </xf>
    <xf numFmtId="0" fontId="21" fillId="25" borderId="22" xfId="0" applyFont="1" applyFill="1" applyBorder="1" applyAlignment="1">
      <alignment horizontal="center" vertical="center" shrinkToFit="1"/>
    </xf>
    <xf numFmtId="0" fontId="21" fillId="25" borderId="16" xfId="0" applyFont="1" applyFill="1" applyBorder="1" applyAlignment="1">
      <alignment vertical="center" shrinkToFit="1"/>
    </xf>
    <xf numFmtId="0" fontId="21" fillId="25" borderId="15" xfId="0" applyFont="1" applyFill="1" applyBorder="1" applyAlignment="1">
      <alignment horizontal="center" vertical="center" shrinkToFit="1"/>
    </xf>
    <xf numFmtId="0" fontId="21" fillId="25" borderId="24" xfId="0" applyFont="1" applyFill="1" applyBorder="1" applyAlignment="1">
      <alignment horizontal="center" vertical="center" shrinkToFit="1"/>
    </xf>
    <xf numFmtId="0" fontId="21" fillId="25" borderId="17" xfId="0" applyFont="1" applyFill="1" applyBorder="1" applyAlignment="1">
      <alignment horizontal="right" shrinkToFit="1"/>
    </xf>
    <xf numFmtId="0" fontId="21" fillId="25" borderId="26" xfId="0" applyFont="1" applyFill="1" applyBorder="1" applyAlignment="1">
      <alignment horizontal="center" vertical="center" shrinkToFit="1"/>
    </xf>
    <xf numFmtId="0" fontId="21" fillId="25" borderId="17" xfId="0" applyFont="1" applyFill="1" applyBorder="1" applyAlignment="1">
      <alignment vertical="center" shrinkToFit="1"/>
    </xf>
    <xf numFmtId="0" fontId="21" fillId="25" borderId="13" xfId="0" applyFont="1" applyFill="1" applyBorder="1" applyAlignment="1">
      <alignment horizontal="center" shrinkToFit="1"/>
    </xf>
    <xf numFmtId="0" fontId="21" fillId="25" borderId="26" xfId="0" applyFont="1" applyFill="1" applyBorder="1" applyAlignment="1">
      <alignment horizontal="center" shrinkToFit="1"/>
    </xf>
    <xf numFmtId="0" fontId="21" fillId="25" borderId="39" xfId="0" applyFont="1" applyFill="1" applyBorder="1" applyAlignment="1">
      <alignment horizontal="right" shrinkToFit="1"/>
    </xf>
    <xf numFmtId="0" fontId="21" fillId="25" borderId="14" xfId="0" applyFont="1" applyFill="1" applyBorder="1" applyAlignment="1">
      <alignment horizontal="left" shrinkToFit="1"/>
    </xf>
    <xf numFmtId="0" fontId="21" fillId="25" borderId="28" xfId="0" applyFont="1" applyFill="1" applyBorder="1" applyAlignment="1">
      <alignment horizontal="center" shrinkToFit="1"/>
    </xf>
    <xf numFmtId="0" fontId="21" fillId="24" borderId="45" xfId="0" applyFont="1" applyFill="1" applyBorder="1" applyAlignment="1">
      <alignment horizontal="center" vertical="center" shrinkToFit="1"/>
    </xf>
    <xf numFmtId="0" fontId="21" fillId="25" borderId="40" xfId="0" applyFont="1" applyFill="1" applyBorder="1" applyAlignment="1">
      <alignment horizontal="right" shrinkToFit="1"/>
    </xf>
    <xf numFmtId="0" fontId="21" fillId="25" borderId="32" xfId="0" applyFont="1" applyFill="1" applyBorder="1" applyAlignment="1">
      <alignment horizontal="left" shrinkToFit="1"/>
    </xf>
    <xf numFmtId="0" fontId="21" fillId="25" borderId="41" xfId="0" applyFont="1" applyFill="1" applyBorder="1" applyAlignment="1">
      <alignment horizontal="center" shrinkToFit="1"/>
    </xf>
    <xf numFmtId="0" fontId="21" fillId="27" borderId="12" xfId="0" applyFont="1" applyFill="1" applyBorder="1" applyAlignment="1">
      <alignment horizontal="center" vertical="center" shrinkToFit="1"/>
    </xf>
    <xf numFmtId="0" fontId="21" fillId="27" borderId="42" xfId="0" applyFont="1" applyFill="1" applyBorder="1" applyAlignment="1">
      <alignment horizontal="center" vertical="center" shrinkToFit="1"/>
    </xf>
    <xf numFmtId="0" fontId="21" fillId="27" borderId="44" xfId="0" applyFont="1" applyFill="1" applyBorder="1" applyAlignment="1">
      <alignment horizontal="center" vertical="center" shrinkToFit="1"/>
    </xf>
    <xf numFmtId="0" fontId="21" fillId="27" borderId="14" xfId="0" applyFont="1" applyFill="1" applyBorder="1" applyAlignment="1">
      <alignment horizontal="center" vertical="center" shrinkToFit="1"/>
    </xf>
    <xf numFmtId="0" fontId="21" fillId="24" borderId="62" xfId="0" applyFont="1" applyFill="1" applyBorder="1" applyAlignment="1">
      <alignment vertical="center" textRotation="180" shrinkToFit="1"/>
    </xf>
    <xf numFmtId="0" fontId="21" fillId="24" borderId="62" xfId="0" applyFont="1" applyFill="1" applyBorder="1" applyAlignment="1">
      <alignment horizontal="left" vertical="center" shrinkToFit="1"/>
    </xf>
    <xf numFmtId="0" fontId="21" fillId="24" borderId="62" xfId="0" applyFont="1" applyFill="1" applyBorder="1" applyAlignment="1">
      <alignment horizontal="center" vertical="center" shrinkToFit="1"/>
    </xf>
    <xf numFmtId="0" fontId="21" fillId="24" borderId="62" xfId="0" applyFont="1" applyFill="1" applyBorder="1" applyAlignment="1">
      <alignment horizontal="center" vertical="center" textRotation="180" shrinkToFit="1"/>
    </xf>
    <xf numFmtId="0" fontId="21" fillId="24" borderId="29" xfId="0" applyFont="1" applyFill="1" applyBorder="1" applyAlignment="1">
      <alignment horizontal="center" vertical="center" shrinkToFit="1"/>
    </xf>
    <xf numFmtId="0" fontId="21" fillId="24" borderId="63" xfId="0" applyFont="1" applyFill="1" applyBorder="1">
      <alignment vertical="center"/>
    </xf>
    <xf numFmtId="0" fontId="21" fillId="24" borderId="64" xfId="0" applyFont="1" applyFill="1" applyBorder="1" applyAlignment="1">
      <alignment horizontal="center" vertical="center" shrinkToFit="1"/>
    </xf>
    <xf numFmtId="0" fontId="21" fillId="24" borderId="65" xfId="0" applyFont="1" applyFill="1" applyBorder="1" applyAlignment="1">
      <alignment horizontal="right"/>
    </xf>
    <xf numFmtId="0" fontId="0" fillId="24" borderId="13" xfId="0" applyFont="1" applyFill="1" applyBorder="1" applyAlignment="1">
      <alignment horizontal="left" vertical="center" shrinkToFit="1"/>
    </xf>
    <xf numFmtId="0" fontId="0" fillId="24" borderId="13" xfId="0" applyFont="1" applyFill="1" applyBorder="1" applyAlignment="1">
      <alignment horizontal="center" vertical="center" shrinkToFit="1"/>
    </xf>
    <xf numFmtId="0" fontId="0" fillId="24" borderId="17" xfId="0" applyFont="1" applyFill="1" applyBorder="1" applyAlignment="1">
      <alignment horizontal="left" vertical="center" shrinkToFit="1"/>
    </xf>
    <xf numFmtId="0" fontId="21" fillId="25" borderId="34" xfId="0" applyFont="1" applyFill="1" applyBorder="1" applyAlignment="1">
      <alignment horizontal="center" vertical="center"/>
    </xf>
    <xf numFmtId="0" fontId="21" fillId="24" borderId="34" xfId="0" applyFont="1" applyFill="1" applyBorder="1" applyAlignment="1">
      <alignment horizontal="center" vertical="center"/>
    </xf>
    <xf numFmtId="178" fontId="21" fillId="24" borderId="34" xfId="0" applyNumberFormat="1" applyFont="1" applyFill="1" applyBorder="1" applyAlignment="1">
      <alignment horizontal="center" vertical="center"/>
    </xf>
    <xf numFmtId="0" fontId="0" fillId="24" borderId="45" xfId="0" applyFont="1" applyFill="1" applyBorder="1" applyAlignment="1">
      <alignment horizontal="left" vertical="center" shrinkToFit="1"/>
    </xf>
    <xf numFmtId="0" fontId="21" fillId="24" borderId="15" xfId="0" applyFont="1" applyFill="1" applyBorder="1" applyAlignment="1">
      <alignment horizontal="left" vertical="center" shrinkToFit="1"/>
    </xf>
    <xf numFmtId="0" fontId="0" fillId="25" borderId="13" xfId="0" applyFont="1" applyFill="1" applyBorder="1" applyAlignment="1">
      <alignment horizontal="center" vertical="center" shrinkToFit="1"/>
    </xf>
    <xf numFmtId="0" fontId="24" fillId="27" borderId="14" xfId="0" applyFont="1" applyFill="1" applyBorder="1" applyAlignment="1">
      <alignment horizontal="center" vertical="center" shrinkToFit="1"/>
    </xf>
    <xf numFmtId="0" fontId="25" fillId="25" borderId="0" xfId="19" applyFont="1" applyFill="1"/>
    <xf numFmtId="0" fontId="25" fillId="25" borderId="0" xfId="19" applyFont="1" applyFill="1" applyAlignment="1">
      <alignment vertical="center"/>
    </xf>
    <xf numFmtId="0" fontId="26" fillId="25" borderId="33" xfId="19" applyFont="1" applyFill="1" applyBorder="1" applyAlignment="1">
      <alignment horizontal="center" vertical="center" shrinkToFit="1"/>
    </xf>
    <xf numFmtId="0" fontId="26" fillId="25" borderId="34" xfId="19" applyFont="1" applyFill="1" applyBorder="1" applyAlignment="1">
      <alignment horizontal="center" vertical="center" shrinkToFit="1"/>
    </xf>
    <xf numFmtId="0" fontId="26" fillId="25" borderId="37" xfId="19" applyFont="1" applyFill="1" applyBorder="1" applyAlignment="1">
      <alignment horizontal="center" vertical="center" shrinkToFit="1"/>
    </xf>
    <xf numFmtId="0" fontId="26" fillId="25" borderId="0" xfId="19" applyFont="1" applyFill="1" applyBorder="1" applyAlignment="1">
      <alignment horizontal="center" vertical="center" shrinkToFit="1"/>
    </xf>
    <xf numFmtId="0" fontId="26" fillId="25" borderId="0" xfId="19" applyFont="1" applyFill="1" applyAlignment="1">
      <alignment vertical="center"/>
    </xf>
    <xf numFmtId="0" fontId="26" fillId="25" borderId="0" xfId="19" applyFont="1" applyFill="1"/>
    <xf numFmtId="0" fontId="26" fillId="25" borderId="0" xfId="19" applyFont="1" applyFill="1" applyBorder="1"/>
    <xf numFmtId="0" fontId="26" fillId="25" borderId="35" xfId="19" applyFont="1" applyFill="1" applyBorder="1" applyAlignment="1">
      <alignment horizontal="center" vertical="center" shrinkToFit="1"/>
    </xf>
    <xf numFmtId="0" fontId="26" fillId="25" borderId="36" xfId="19" applyFont="1" applyFill="1" applyBorder="1" applyAlignment="1">
      <alignment horizontal="center" vertical="center" shrinkToFit="1"/>
    </xf>
    <xf numFmtId="0" fontId="26" fillId="25" borderId="38" xfId="19" applyFont="1" applyFill="1" applyBorder="1" applyAlignment="1">
      <alignment horizontal="center" vertical="center" shrinkToFit="1"/>
    </xf>
    <xf numFmtId="0" fontId="26" fillId="25" borderId="68" xfId="19" applyFont="1" applyFill="1" applyBorder="1" applyAlignment="1">
      <alignment horizontal="center" vertical="center" shrinkToFit="1"/>
    </xf>
    <xf numFmtId="0" fontId="26" fillId="25" borderId="29" xfId="19" applyFont="1" applyFill="1" applyBorder="1" applyAlignment="1">
      <alignment horizontal="center" vertical="center" shrinkToFit="1"/>
    </xf>
    <xf numFmtId="0" fontId="26" fillId="25" borderId="47" xfId="19" applyFont="1" applyFill="1" applyBorder="1" applyAlignment="1">
      <alignment horizontal="center" vertical="center" shrinkToFit="1"/>
    </xf>
    <xf numFmtId="0" fontId="26" fillId="25" borderId="69" xfId="19" applyFont="1" applyFill="1" applyBorder="1" applyAlignment="1">
      <alignment horizontal="center" vertical="center" shrinkToFit="1"/>
    </xf>
    <xf numFmtId="0" fontId="26" fillId="25" borderId="57" xfId="19" applyFont="1" applyFill="1" applyBorder="1" applyAlignment="1">
      <alignment horizontal="center" vertical="center" shrinkToFit="1"/>
    </xf>
    <xf numFmtId="0" fontId="26" fillId="25" borderId="58" xfId="19" applyFont="1" applyFill="1" applyBorder="1" applyAlignment="1">
      <alignment horizontal="center" vertical="center" shrinkToFit="1"/>
    </xf>
    <xf numFmtId="0" fontId="26" fillId="25" borderId="70" xfId="19" applyFont="1" applyFill="1" applyBorder="1" applyAlignment="1">
      <alignment horizontal="center" vertical="center" shrinkToFit="1"/>
    </xf>
    <xf numFmtId="0" fontId="26" fillId="25" borderId="29" xfId="0" applyNumberFormat="1" applyFont="1" applyFill="1" applyBorder="1" applyAlignment="1">
      <alignment horizontal="center" vertical="center" shrinkToFit="1"/>
    </xf>
    <xf numFmtId="0" fontId="26" fillId="25" borderId="0" xfId="0" applyNumberFormat="1" applyFont="1" applyFill="1" applyBorder="1" applyAlignment="1">
      <alignment horizontal="center" vertical="center" shrinkToFit="1"/>
    </xf>
    <xf numFmtId="0" fontId="26" fillId="25" borderId="47" xfId="0" applyNumberFormat="1" applyFont="1" applyFill="1" applyBorder="1" applyAlignment="1">
      <alignment horizontal="center" vertical="center" shrinkToFit="1"/>
    </xf>
    <xf numFmtId="0" fontId="26" fillId="25" borderId="29" xfId="0" applyFont="1" applyFill="1" applyBorder="1" applyAlignment="1">
      <alignment horizontal="center" vertical="center" shrinkToFit="1"/>
    </xf>
    <xf numFmtId="0" fontId="26" fillId="25" borderId="0" xfId="0" applyFont="1" applyFill="1" applyBorder="1" applyAlignment="1">
      <alignment horizontal="center" vertical="center" shrinkToFit="1"/>
    </xf>
    <xf numFmtId="0" fontId="26" fillId="25" borderId="47" xfId="0" applyFont="1" applyFill="1" applyBorder="1" applyAlignment="1">
      <alignment horizontal="center" vertical="center" shrinkToFit="1"/>
    </xf>
    <xf numFmtId="0" fontId="26" fillId="25" borderId="66" xfId="19" applyFont="1" applyFill="1" applyBorder="1" applyAlignment="1">
      <alignment horizontal="center" vertical="center" shrinkToFit="1"/>
    </xf>
    <xf numFmtId="0" fontId="26" fillId="0" borderId="29" xfId="19" applyFont="1" applyFill="1" applyBorder="1" applyAlignment="1">
      <alignment horizontal="center" vertical="center" shrinkToFit="1"/>
    </xf>
    <xf numFmtId="0" fontId="26" fillId="0" borderId="0" xfId="19" applyFont="1" applyFill="1" applyBorder="1" applyAlignment="1">
      <alignment horizontal="center" vertical="center" shrinkToFit="1"/>
    </xf>
    <xf numFmtId="0" fontId="26" fillId="0" borderId="47" xfId="19" applyFont="1" applyFill="1" applyBorder="1" applyAlignment="1">
      <alignment horizontal="center" vertical="center" shrinkToFit="1"/>
    </xf>
    <xf numFmtId="0" fontId="26" fillId="25" borderId="67" xfId="19" applyFont="1" applyFill="1" applyBorder="1" applyAlignment="1">
      <alignment horizontal="center" vertical="center" shrinkToFit="1"/>
    </xf>
    <xf numFmtId="0" fontId="26" fillId="25" borderId="29" xfId="19" applyFont="1" applyFill="1" applyBorder="1"/>
    <xf numFmtId="0" fontId="26" fillId="25" borderId="47" xfId="19" applyFont="1" applyFill="1" applyBorder="1"/>
    <xf numFmtId="0" fontId="3" fillId="0" borderId="0" xfId="19" applyFont="1" applyFill="1" applyBorder="1" applyAlignment="1">
      <alignment horizontal="center" vertical="center" shrinkToFit="1"/>
    </xf>
    <xf numFmtId="0" fontId="3" fillId="25" borderId="0" xfId="19" applyFont="1" applyFill="1"/>
    <xf numFmtId="0" fontId="3" fillId="0" borderId="0" xfId="19" applyFont="1" applyFill="1" applyBorder="1" applyAlignment="1">
      <alignment horizontal="center" vertical="center"/>
    </xf>
    <xf numFmtId="0" fontId="3" fillId="25" borderId="0" xfId="19" applyFont="1" applyFill="1" applyBorder="1" applyAlignment="1">
      <alignment horizontal="center" vertical="center" shrinkToFit="1"/>
    </xf>
    <xf numFmtId="0" fontId="3" fillId="25" borderId="29" xfId="19" applyFont="1" applyFill="1" applyBorder="1" applyAlignment="1">
      <alignment vertical="center"/>
    </xf>
    <xf numFmtId="0" fontId="3" fillId="25" borderId="0" xfId="19" applyFont="1" applyFill="1" applyBorder="1"/>
    <xf numFmtId="0" fontId="3" fillId="25" borderId="47" xfId="19" applyFont="1" applyFill="1" applyBorder="1"/>
    <xf numFmtId="0" fontId="3" fillId="25" borderId="29" xfId="19" applyFont="1" applyFill="1" applyBorder="1"/>
    <xf numFmtId="0" fontId="3" fillId="0" borderId="29" xfId="0" applyNumberFormat="1" applyFont="1" applyFill="1" applyBorder="1" applyAlignment="1">
      <alignment vertical="center" shrinkToFit="1"/>
    </xf>
    <xf numFmtId="0" fontId="3" fillId="0" borderId="0" xfId="0" applyNumberFormat="1" applyFont="1" applyFill="1" applyBorder="1" applyAlignment="1">
      <alignment vertical="center" shrinkToFit="1"/>
    </xf>
    <xf numFmtId="0" fontId="3" fillId="0" borderId="47" xfId="0" applyNumberFormat="1" applyFont="1" applyFill="1" applyBorder="1" applyAlignment="1">
      <alignment vertical="center" shrinkToFit="1"/>
    </xf>
    <xf numFmtId="0" fontId="3" fillId="0" borderId="29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47" xfId="0" applyFont="1" applyFill="1" applyBorder="1" applyAlignment="1">
      <alignment horizontal="center" vertical="center" shrinkToFit="1"/>
    </xf>
    <xf numFmtId="0" fontId="3" fillId="25" borderId="29" xfId="19" applyFont="1" applyFill="1" applyBorder="1" applyAlignment="1">
      <alignment horizontal="center" vertical="center"/>
    </xf>
    <xf numFmtId="0" fontId="3" fillId="25" borderId="0" xfId="19" applyFont="1" applyFill="1" applyBorder="1" applyAlignment="1">
      <alignment horizontal="center" vertical="center"/>
    </xf>
    <xf numFmtId="0" fontId="3" fillId="25" borderId="47" xfId="19" applyFont="1" applyFill="1" applyBorder="1" applyAlignment="1">
      <alignment horizontal="center" vertical="center"/>
    </xf>
    <xf numFmtId="0" fontId="21" fillId="24" borderId="13" xfId="0" applyFont="1" applyFill="1" applyBorder="1" applyAlignment="1">
      <alignment horizontal="center" vertical="center" textRotation="180" shrinkToFit="1"/>
    </xf>
    <xf numFmtId="0" fontId="21" fillId="24" borderId="13" xfId="0" applyFont="1" applyFill="1" applyBorder="1" applyAlignment="1">
      <alignment horizontal="center" vertical="center" textRotation="180" shrinkToFit="1"/>
    </xf>
    <xf numFmtId="0" fontId="3" fillId="25" borderId="29" xfId="0" applyFont="1" applyFill="1" applyBorder="1" applyAlignment="1">
      <alignment horizontal="center" vertical="center" shrinkToFit="1"/>
    </xf>
    <xf numFmtId="0" fontId="3" fillId="25" borderId="0" xfId="0" applyFont="1" applyFill="1" applyBorder="1" applyAlignment="1">
      <alignment horizontal="center" vertical="center" shrinkToFit="1"/>
    </xf>
    <xf numFmtId="0" fontId="3" fillId="25" borderId="47" xfId="0" applyFont="1" applyFill="1" applyBorder="1" applyAlignment="1">
      <alignment horizontal="center" vertical="center" shrinkToFit="1"/>
    </xf>
    <xf numFmtId="0" fontId="3" fillId="25" borderId="60" xfId="19" applyFont="1" applyFill="1" applyBorder="1" applyAlignment="1">
      <alignment horizontal="center" vertical="center"/>
    </xf>
    <xf numFmtId="0" fontId="3" fillId="25" borderId="59" xfId="19" applyFont="1" applyFill="1" applyBorder="1" applyAlignment="1">
      <alignment horizontal="center" vertical="center"/>
    </xf>
    <xf numFmtId="0" fontId="3" fillId="25" borderId="61" xfId="19" applyFont="1" applyFill="1" applyBorder="1" applyAlignment="1">
      <alignment horizontal="center" vertical="center"/>
    </xf>
    <xf numFmtId="0" fontId="3" fillId="26" borderId="48" xfId="0" applyNumberFormat="1" applyFont="1" applyFill="1" applyBorder="1" applyAlignment="1">
      <alignment horizontal="center" vertical="center" shrinkToFit="1"/>
    </xf>
    <xf numFmtId="0" fontId="3" fillId="26" borderId="49" xfId="0" applyNumberFormat="1" applyFont="1" applyFill="1" applyBorder="1" applyAlignment="1">
      <alignment horizontal="center" vertical="center" shrinkToFit="1"/>
    </xf>
    <xf numFmtId="0" fontId="3" fillId="26" borderId="50" xfId="0" applyNumberFormat="1" applyFont="1" applyFill="1" applyBorder="1" applyAlignment="1">
      <alignment horizontal="center" vertical="center" shrinkToFit="1"/>
    </xf>
    <xf numFmtId="0" fontId="3" fillId="25" borderId="29" xfId="0" applyFont="1" applyFill="1" applyBorder="1" applyAlignment="1">
      <alignment horizontal="center" vertical="center" shrinkToFit="1"/>
    </xf>
    <xf numFmtId="0" fontId="3" fillId="25" borderId="0" xfId="0" applyFont="1" applyFill="1" applyBorder="1" applyAlignment="1">
      <alignment horizontal="center" vertical="center" shrinkToFit="1"/>
    </xf>
    <xf numFmtId="0" fontId="3" fillId="25" borderId="47" xfId="0" applyFont="1" applyFill="1" applyBorder="1" applyAlignment="1">
      <alignment horizontal="center" vertical="center" shrinkToFit="1"/>
    </xf>
    <xf numFmtId="0" fontId="0" fillId="25" borderId="29" xfId="0" applyFont="1" applyFill="1" applyBorder="1" applyAlignment="1">
      <alignment horizontal="center" vertical="center" shrinkToFit="1"/>
    </xf>
    <xf numFmtId="0" fontId="3" fillId="25" borderId="51" xfId="0" applyFont="1" applyFill="1" applyBorder="1" applyAlignment="1">
      <alignment horizontal="center" vertical="center" shrinkToFit="1"/>
    </xf>
    <xf numFmtId="0" fontId="3" fillId="25" borderId="52" xfId="0" applyFont="1" applyFill="1" applyBorder="1" applyAlignment="1">
      <alignment horizontal="center" vertical="center" shrinkToFit="1"/>
    </xf>
    <xf numFmtId="0" fontId="3" fillId="25" borderId="53" xfId="0" applyFont="1" applyFill="1" applyBorder="1" applyAlignment="1">
      <alignment horizontal="center" vertical="center" shrinkToFit="1"/>
    </xf>
    <xf numFmtId="0" fontId="3" fillId="25" borderId="48" xfId="19" applyFont="1" applyFill="1" applyBorder="1" applyAlignment="1">
      <alignment horizontal="center" vertical="center"/>
    </xf>
    <xf numFmtId="0" fontId="3" fillId="25" borderId="49" xfId="19" applyFont="1" applyFill="1" applyBorder="1" applyAlignment="1">
      <alignment horizontal="center" vertical="center"/>
    </xf>
    <xf numFmtId="0" fontId="3" fillId="25" borderId="50" xfId="19" applyFont="1" applyFill="1" applyBorder="1" applyAlignment="1">
      <alignment horizontal="center" vertical="center"/>
    </xf>
    <xf numFmtId="0" fontId="21" fillId="25" borderId="54" xfId="0" applyFont="1" applyFill="1" applyBorder="1" applyAlignment="1">
      <alignment horizontal="center" vertical="center" shrinkToFit="1"/>
    </xf>
    <xf numFmtId="0" fontId="21" fillId="25" borderId="55" xfId="0" applyFont="1" applyFill="1" applyBorder="1" applyAlignment="1">
      <alignment horizontal="center" vertical="center" shrinkToFit="1"/>
    </xf>
    <xf numFmtId="0" fontId="21" fillId="25" borderId="56" xfId="0" applyFont="1" applyFill="1" applyBorder="1" applyAlignment="1">
      <alignment horizontal="center" vertical="center" shrinkToFit="1"/>
    </xf>
    <xf numFmtId="0" fontId="20" fillId="24" borderId="0" xfId="0" applyFont="1" applyFill="1" applyBorder="1" applyAlignment="1">
      <alignment horizontal="center" shrinkToFit="1"/>
    </xf>
    <xf numFmtId="0" fontId="21" fillId="24" borderId="15" xfId="0" applyFont="1" applyFill="1" applyBorder="1" applyAlignment="1">
      <alignment horizontal="center" vertical="center" textRotation="180" shrinkToFit="1"/>
    </xf>
    <xf numFmtId="0" fontId="21" fillId="24" borderId="13" xfId="0" applyFont="1" applyFill="1" applyBorder="1" applyAlignment="1">
      <alignment horizontal="center" vertical="center" textRotation="180" shrinkToFit="1"/>
    </xf>
    <xf numFmtId="0" fontId="21" fillId="24" borderId="14" xfId="0" applyFont="1" applyFill="1" applyBorder="1" applyAlignment="1">
      <alignment horizontal="center" vertical="center" textRotation="180" shrinkToFit="1"/>
    </xf>
    <xf numFmtId="0" fontId="23" fillId="24" borderId="15" xfId="0" applyFont="1" applyFill="1" applyBorder="1" applyAlignment="1">
      <alignment horizontal="center" vertical="center" textRotation="255" shrinkToFit="1"/>
    </xf>
    <xf numFmtId="0" fontId="23" fillId="24" borderId="13" xfId="0" applyFont="1" applyFill="1" applyBorder="1" applyAlignment="1">
      <alignment horizontal="center" vertical="center" textRotation="255" shrinkToFit="1"/>
    </xf>
    <xf numFmtId="0" fontId="23" fillId="24" borderId="14" xfId="0" applyFont="1" applyFill="1" applyBorder="1" applyAlignment="1">
      <alignment horizontal="center" vertical="center" textRotation="255" shrinkToFit="1"/>
    </xf>
    <xf numFmtId="0" fontId="21" fillId="24" borderId="25" xfId="0" applyFont="1" applyFill="1" applyBorder="1" applyAlignment="1">
      <alignment horizontal="center" vertical="center" textRotation="255" shrinkToFit="1"/>
    </xf>
    <xf numFmtId="0" fontId="21" fillId="24" borderId="27" xfId="0" applyFont="1" applyFill="1" applyBorder="1" applyAlignment="1">
      <alignment horizontal="center" vertical="center" textRotation="255" shrinkToFit="1"/>
    </xf>
    <xf numFmtId="0" fontId="21" fillId="24" borderId="12" xfId="0" applyFont="1" applyFill="1" applyBorder="1" applyAlignment="1">
      <alignment horizontal="center" vertical="center" textRotation="180" shrinkToFit="1"/>
    </xf>
    <xf numFmtId="0" fontId="23" fillId="24" borderId="32" xfId="0" applyFont="1" applyFill="1" applyBorder="1" applyAlignment="1">
      <alignment horizontal="center" vertical="center" textRotation="255" shrinkToFit="1"/>
    </xf>
  </cellXfs>
  <cellStyles count="44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 2" xfId="43"/>
    <cellStyle name="一般_新增Microsoft Excel 工作表" xfId="19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colors>
    <mruColors>
      <color rgb="FF0000FF"/>
      <color rgb="FFFF6600"/>
      <color rgb="FFFF66FF"/>
      <color rgb="FF3366FF"/>
      <color rgb="FF00FF00"/>
      <color rgb="FFFF9900"/>
      <color rgb="FFFFFF00"/>
      <color rgb="FFFFCC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155864</xdr:colOff>
      <xdr:row>0</xdr:row>
      <xdr:rowOff>72736</xdr:rowOff>
    </xdr:from>
    <xdr:to>
      <xdr:col>11</xdr:col>
      <xdr:colOff>320386</xdr:colOff>
      <xdr:row>0</xdr:row>
      <xdr:rowOff>900546</xdr:rowOff>
    </xdr:to>
    <xdr:sp macro="" textlink="">
      <xdr:nvSpPr>
        <xdr:cNvPr id="2" name="WordArt 2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0819" y="72736"/>
          <a:ext cx="3351067" cy="827810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wrap="none" fromWordArt="1" anchor="t">
          <a:prstTxWarp prst="textPlain">
            <a:avLst>
              <a:gd name="adj" fmla="val 49760"/>
            </a:avLst>
          </a:prstTxWarp>
        </a:bodyPr>
        <a:lstStyle/>
        <a:p>
          <a:pPr algn="l" rtl="0"/>
          <a:r>
            <a:rPr lang="zh-TW" altLang="en-US" sz="3600" b="1" kern="10" cap="none" spc="0">
              <a:ln w="18000">
                <a:solidFill>
                  <a:schemeClr val="tx1"/>
                </a:solidFill>
                <a:prstDash val="solid"/>
                <a:miter lim="800000"/>
              </a:ln>
              <a:solidFill>
                <a:srgbClr val="3366FF"/>
              </a:solidFill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華康儷粗圓" pitchFamily="49" charset="-120"/>
              <a:ea typeface="華康儷粗圓" pitchFamily="49" charset="-120"/>
            </a:rPr>
            <a:t>金大立</a:t>
          </a:r>
          <a:endParaRPr lang="en-US" altLang="zh-TW" sz="3600" b="1" kern="10" cap="none" spc="0">
            <a:ln w="18000">
              <a:solidFill>
                <a:schemeClr val="tx1"/>
              </a:solidFill>
              <a:prstDash val="solid"/>
              <a:miter lim="800000"/>
            </a:ln>
            <a:solidFill>
              <a:srgbClr val="3366FF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  <a:latin typeface="華康儷粗圓" pitchFamily="49" charset="-120"/>
            <a:ea typeface="華康儷粗圓" pitchFamily="49" charset="-120"/>
          </a:endParaRPr>
        </a:p>
      </xdr:txBody>
    </xdr:sp>
    <xdr:clientData/>
  </xdr:twoCellAnchor>
  <xdr:twoCellAnchor>
    <xdr:from>
      <xdr:col>21</xdr:col>
      <xdr:colOff>16626</xdr:colOff>
      <xdr:row>9</xdr:row>
      <xdr:rowOff>144626</xdr:rowOff>
    </xdr:from>
    <xdr:to>
      <xdr:col>23</xdr:col>
      <xdr:colOff>14720</xdr:colOff>
      <xdr:row>12</xdr:row>
      <xdr:rowOff>15932</xdr:rowOff>
    </xdr:to>
    <xdr:pic>
      <xdr:nvPicPr>
        <xdr:cNvPr id="3" name="Picture 5" descr="技師章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2103" y="3244581"/>
          <a:ext cx="708140" cy="442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326448</xdr:colOff>
      <xdr:row>0</xdr:row>
      <xdr:rowOff>1</xdr:rowOff>
    </xdr:from>
    <xdr:to>
      <xdr:col>15</xdr:col>
      <xdr:colOff>155738</xdr:colOff>
      <xdr:row>0</xdr:row>
      <xdr:rowOff>935183</xdr:rowOff>
    </xdr:to>
    <xdr:pic>
      <xdr:nvPicPr>
        <xdr:cNvPr id="5" name="圖片 4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6266" y="1"/>
          <a:ext cx="1024245" cy="935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10</xdr:col>
      <xdr:colOff>103909</xdr:colOff>
      <xdr:row>38</xdr:row>
      <xdr:rowOff>51956</xdr:rowOff>
    </xdr:from>
    <xdr:ext cx="3672800" cy="359137"/>
    <xdr:sp macro="" textlink="">
      <xdr:nvSpPr>
        <xdr:cNvPr id="6" name="文字方塊 5"/>
        <xdr:cNvSpPr txBox="1"/>
      </xdr:nvSpPr>
      <xdr:spPr>
        <a:xfrm>
          <a:off x="4087091" y="6459683"/>
          <a:ext cx="3672800" cy="3591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zh-TW" sz="1600">
              <a:latin typeface="+mj-ea"/>
              <a:ea typeface="+mj-ea"/>
            </a:rPr>
            <a:t>※</a:t>
          </a:r>
          <a:r>
            <a:rPr lang="zh-TW" altLang="en-US" sz="1600">
              <a:latin typeface="+mj-ea"/>
              <a:ea typeface="+mj-ea"/>
            </a:rPr>
            <a:t>本菜單餐點使用之豬肉原產地為臺灣</a:t>
          </a:r>
        </a:p>
      </xdr:txBody>
    </xdr:sp>
    <xdr:clientData/>
  </xdr:oneCellAnchor>
  <xdr:oneCellAnchor>
    <xdr:from>
      <xdr:col>10</xdr:col>
      <xdr:colOff>311727</xdr:colOff>
      <xdr:row>40</xdr:row>
      <xdr:rowOff>138544</xdr:rowOff>
    </xdr:from>
    <xdr:ext cx="2031325" cy="359394"/>
    <xdr:sp macro="" textlink="">
      <xdr:nvSpPr>
        <xdr:cNvPr id="7" name="文字方塊 6"/>
        <xdr:cNvSpPr txBox="1"/>
      </xdr:nvSpPr>
      <xdr:spPr>
        <a:xfrm>
          <a:off x="4294909" y="6857999"/>
          <a:ext cx="2031325" cy="3593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TW" altLang="en-US" sz="1600"/>
            <a:t>供應學校：彰泰國中</a:t>
          </a:r>
        </a:p>
      </xdr:txBody>
    </xdr:sp>
    <xdr:clientData/>
  </xdr:oneCellAnchor>
  <xdr:twoCellAnchor editAs="oneCell">
    <xdr:from>
      <xdr:col>20</xdr:col>
      <xdr:colOff>173182</xdr:colOff>
      <xdr:row>2</xdr:row>
      <xdr:rowOff>60613</xdr:rowOff>
    </xdr:from>
    <xdr:to>
      <xdr:col>23</xdr:col>
      <xdr:colOff>233661</xdr:colOff>
      <xdr:row>5</xdr:row>
      <xdr:rowOff>129885</xdr:rowOff>
    </xdr:to>
    <xdr:pic>
      <xdr:nvPicPr>
        <xdr:cNvPr id="8" name="圖片 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9546" y="1203613"/>
          <a:ext cx="1255433" cy="5368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7"/>
  <sheetViews>
    <sheetView tabSelected="1" topLeftCell="A4" zoomScale="110" zoomScaleNormal="110" workbookViewId="0">
      <selection activeCell="E22" sqref="E22:H22"/>
    </sheetView>
  </sheetViews>
  <sheetFormatPr defaultColWidth="5.25" defaultRowHeight="15" customHeight="1" x14ac:dyDescent="0.25"/>
  <cols>
    <col min="1" max="16384" width="5.25" style="120"/>
  </cols>
  <sheetData>
    <row r="1" spans="1:24" ht="78" customHeight="1" thickBot="1" x14ac:dyDescent="0.3">
      <c r="A1" s="119"/>
      <c r="B1" s="119"/>
      <c r="C1" s="119"/>
      <c r="D1" s="119"/>
      <c r="G1" s="121"/>
      <c r="H1" s="119"/>
      <c r="I1" s="119"/>
      <c r="J1" s="119"/>
      <c r="K1" s="119"/>
      <c r="L1" s="119"/>
      <c r="M1" s="119"/>
      <c r="N1" s="119"/>
      <c r="O1" s="119"/>
      <c r="P1" s="119"/>
      <c r="Q1" s="122"/>
      <c r="R1" s="122"/>
      <c r="S1" s="122"/>
      <c r="T1" s="122"/>
    </row>
    <row r="2" spans="1:24" ht="12" customHeight="1" x14ac:dyDescent="0.25">
      <c r="A2" s="144" t="s">
        <v>57</v>
      </c>
      <c r="B2" s="145"/>
      <c r="C2" s="145"/>
      <c r="D2" s="146"/>
      <c r="E2" s="144" t="s">
        <v>58</v>
      </c>
      <c r="F2" s="145"/>
      <c r="G2" s="145"/>
      <c r="H2" s="146"/>
      <c r="I2" s="144" t="s">
        <v>59</v>
      </c>
      <c r="J2" s="145"/>
      <c r="K2" s="145"/>
      <c r="L2" s="146"/>
      <c r="M2" s="144" t="s">
        <v>80</v>
      </c>
      <c r="N2" s="145"/>
      <c r="O2" s="145"/>
      <c r="P2" s="146"/>
      <c r="Q2" s="144" t="s">
        <v>60</v>
      </c>
      <c r="R2" s="145"/>
      <c r="S2" s="145"/>
      <c r="T2" s="145"/>
      <c r="U2" s="154" t="s">
        <v>39</v>
      </c>
      <c r="V2" s="155"/>
      <c r="W2" s="155"/>
      <c r="X2" s="156"/>
    </row>
    <row r="3" spans="1:24" ht="12" customHeight="1" x14ac:dyDescent="0.25">
      <c r="A3" s="151" t="s">
        <v>48</v>
      </c>
      <c r="B3" s="152"/>
      <c r="C3" s="152"/>
      <c r="D3" s="153"/>
      <c r="E3" s="151" t="s">
        <v>74</v>
      </c>
      <c r="F3" s="152"/>
      <c r="G3" s="152"/>
      <c r="H3" s="153"/>
      <c r="I3" s="151" t="s">
        <v>172</v>
      </c>
      <c r="J3" s="152"/>
      <c r="K3" s="152"/>
      <c r="L3" s="153"/>
      <c r="M3" s="151" t="s">
        <v>75</v>
      </c>
      <c r="N3" s="152"/>
      <c r="O3" s="152"/>
      <c r="P3" s="153"/>
      <c r="Q3" s="151" t="s">
        <v>48</v>
      </c>
      <c r="R3" s="152"/>
      <c r="S3" s="152"/>
      <c r="T3" s="153"/>
      <c r="U3" s="123"/>
      <c r="V3" s="124"/>
      <c r="W3" s="124"/>
      <c r="X3" s="125"/>
    </row>
    <row r="4" spans="1:24" ht="12" customHeight="1" x14ac:dyDescent="0.25">
      <c r="A4" s="147" t="s">
        <v>175</v>
      </c>
      <c r="B4" s="148"/>
      <c r="C4" s="148"/>
      <c r="D4" s="149"/>
      <c r="E4" s="147" t="s">
        <v>179</v>
      </c>
      <c r="F4" s="148"/>
      <c r="G4" s="148"/>
      <c r="H4" s="149"/>
      <c r="I4" s="147" t="s">
        <v>182</v>
      </c>
      <c r="J4" s="148"/>
      <c r="K4" s="148"/>
      <c r="L4" s="149"/>
      <c r="M4" s="147" t="s">
        <v>184</v>
      </c>
      <c r="N4" s="148"/>
      <c r="O4" s="148"/>
      <c r="P4" s="149"/>
      <c r="Q4" s="147" t="s">
        <v>189</v>
      </c>
      <c r="R4" s="148"/>
      <c r="S4" s="148"/>
      <c r="T4" s="148"/>
      <c r="U4" s="126"/>
      <c r="V4" s="124"/>
      <c r="W4" s="124"/>
      <c r="X4" s="125"/>
    </row>
    <row r="5" spans="1:24" ht="12" customHeight="1" x14ac:dyDescent="0.25">
      <c r="A5" s="147" t="s">
        <v>176</v>
      </c>
      <c r="B5" s="148"/>
      <c r="C5" s="148"/>
      <c r="D5" s="149"/>
      <c r="E5" s="147" t="s">
        <v>180</v>
      </c>
      <c r="F5" s="148"/>
      <c r="G5" s="148"/>
      <c r="H5" s="149"/>
      <c r="I5" s="147" t="s">
        <v>188</v>
      </c>
      <c r="J5" s="148"/>
      <c r="K5" s="148"/>
      <c r="L5" s="149"/>
      <c r="M5" s="147" t="s">
        <v>187</v>
      </c>
      <c r="N5" s="148"/>
      <c r="O5" s="148"/>
      <c r="P5" s="149"/>
      <c r="Q5" s="150" t="s">
        <v>406</v>
      </c>
      <c r="R5" s="148"/>
      <c r="S5" s="148"/>
      <c r="T5" s="148"/>
      <c r="U5" s="126"/>
      <c r="V5" s="124"/>
      <c r="W5" s="124"/>
      <c r="X5" s="125"/>
    </row>
    <row r="6" spans="1:24" ht="12" customHeight="1" x14ac:dyDescent="0.25">
      <c r="A6" s="147" t="s">
        <v>177</v>
      </c>
      <c r="B6" s="148"/>
      <c r="C6" s="148"/>
      <c r="D6" s="149"/>
      <c r="E6" s="147" t="s">
        <v>181</v>
      </c>
      <c r="F6" s="148"/>
      <c r="G6" s="148"/>
      <c r="H6" s="149"/>
      <c r="I6" s="147" t="s">
        <v>183</v>
      </c>
      <c r="J6" s="148"/>
      <c r="K6" s="148"/>
      <c r="L6" s="149"/>
      <c r="M6" s="147" t="s">
        <v>185</v>
      </c>
      <c r="N6" s="148"/>
      <c r="O6" s="148"/>
      <c r="P6" s="149"/>
      <c r="Q6" s="147" t="s">
        <v>230</v>
      </c>
      <c r="R6" s="148"/>
      <c r="S6" s="148"/>
      <c r="T6" s="148"/>
      <c r="U6" s="126"/>
      <c r="V6" s="124"/>
      <c r="W6" s="124"/>
      <c r="X6" s="125"/>
    </row>
    <row r="7" spans="1:24" ht="12" customHeight="1" x14ac:dyDescent="0.25">
      <c r="A7" s="147" t="s">
        <v>371</v>
      </c>
      <c r="B7" s="148"/>
      <c r="C7" s="148"/>
      <c r="D7" s="149"/>
      <c r="E7" s="147" t="s">
        <v>371</v>
      </c>
      <c r="F7" s="148"/>
      <c r="G7" s="148"/>
      <c r="H7" s="149"/>
      <c r="I7" s="147" t="s">
        <v>55</v>
      </c>
      <c r="J7" s="148"/>
      <c r="K7" s="148"/>
      <c r="L7" s="149"/>
      <c r="M7" s="147" t="s">
        <v>55</v>
      </c>
      <c r="N7" s="148"/>
      <c r="O7" s="148"/>
      <c r="P7" s="149"/>
      <c r="Q7" s="147" t="s">
        <v>55</v>
      </c>
      <c r="R7" s="148"/>
      <c r="S7" s="148"/>
      <c r="T7" s="148"/>
      <c r="U7" s="126"/>
      <c r="V7" s="124"/>
      <c r="W7" s="124"/>
      <c r="X7" s="125"/>
    </row>
    <row r="8" spans="1:24" ht="12" customHeight="1" x14ac:dyDescent="0.25">
      <c r="A8" s="157" t="s">
        <v>178</v>
      </c>
      <c r="B8" s="158"/>
      <c r="C8" s="158"/>
      <c r="D8" s="159"/>
      <c r="E8" s="157" t="s">
        <v>395</v>
      </c>
      <c r="F8" s="158"/>
      <c r="G8" s="158"/>
      <c r="H8" s="159"/>
      <c r="I8" s="157" t="s">
        <v>405</v>
      </c>
      <c r="J8" s="158"/>
      <c r="K8" s="158"/>
      <c r="L8" s="159"/>
      <c r="M8" s="157" t="s">
        <v>186</v>
      </c>
      <c r="N8" s="158"/>
      <c r="O8" s="158"/>
      <c r="P8" s="159"/>
      <c r="Q8" s="157" t="s">
        <v>190</v>
      </c>
      <c r="R8" s="158"/>
      <c r="S8" s="158"/>
      <c r="T8" s="158"/>
      <c r="U8" s="141" t="s">
        <v>40</v>
      </c>
      <c r="V8" s="142"/>
      <c r="W8" s="142"/>
      <c r="X8" s="143"/>
    </row>
    <row r="9" spans="1:24" s="94" customFormat="1" ht="9" customHeight="1" x14ac:dyDescent="0.25">
      <c r="A9" s="89" t="s">
        <v>15</v>
      </c>
      <c r="B9" s="90">
        <v>799.3</v>
      </c>
      <c r="C9" s="90" t="s">
        <v>13</v>
      </c>
      <c r="D9" s="91">
        <v>26.5</v>
      </c>
      <c r="E9" s="89" t="s">
        <v>15</v>
      </c>
      <c r="F9" s="90">
        <v>797.9</v>
      </c>
      <c r="G9" s="90" t="s">
        <v>13</v>
      </c>
      <c r="H9" s="91">
        <v>25.5</v>
      </c>
      <c r="I9" s="89" t="s">
        <v>15</v>
      </c>
      <c r="J9" s="90">
        <v>776</v>
      </c>
      <c r="K9" s="90" t="s">
        <v>13</v>
      </c>
      <c r="L9" s="91">
        <v>24</v>
      </c>
      <c r="M9" s="89" t="s">
        <v>15</v>
      </c>
      <c r="N9" s="90">
        <v>771.5</v>
      </c>
      <c r="O9" s="90" t="s">
        <v>13</v>
      </c>
      <c r="P9" s="91">
        <v>23.5</v>
      </c>
      <c r="Q9" s="89" t="s">
        <v>15</v>
      </c>
      <c r="R9" s="90">
        <v>853.9</v>
      </c>
      <c r="S9" s="90" t="s">
        <v>13</v>
      </c>
      <c r="T9" s="99">
        <v>29.5</v>
      </c>
      <c r="U9" s="117"/>
      <c r="V9" s="95"/>
      <c r="W9" s="95"/>
      <c r="X9" s="118"/>
    </row>
    <row r="10" spans="1:24" s="94" customFormat="1" ht="9" customHeight="1" thickBot="1" x14ac:dyDescent="0.3">
      <c r="A10" s="96" t="s">
        <v>14</v>
      </c>
      <c r="B10" s="97">
        <v>107</v>
      </c>
      <c r="C10" s="97" t="s">
        <v>12</v>
      </c>
      <c r="D10" s="98">
        <v>33.200000000000003</v>
      </c>
      <c r="E10" s="96" t="s">
        <v>14</v>
      </c>
      <c r="F10" s="97">
        <v>110.5</v>
      </c>
      <c r="G10" s="97" t="s">
        <v>12</v>
      </c>
      <c r="H10" s="98">
        <v>31.6</v>
      </c>
      <c r="I10" s="96" t="s">
        <v>14</v>
      </c>
      <c r="J10" s="97">
        <v>110.5</v>
      </c>
      <c r="K10" s="97" t="s">
        <v>12</v>
      </c>
      <c r="L10" s="98">
        <v>29.5</v>
      </c>
      <c r="M10" s="96" t="s">
        <v>14</v>
      </c>
      <c r="N10" s="97">
        <v>110.5</v>
      </c>
      <c r="O10" s="97" t="s">
        <v>12</v>
      </c>
      <c r="P10" s="98">
        <v>29.5</v>
      </c>
      <c r="Q10" s="96" t="s">
        <v>14</v>
      </c>
      <c r="R10" s="97">
        <v>110</v>
      </c>
      <c r="S10" s="97" t="s">
        <v>12</v>
      </c>
      <c r="T10" s="102">
        <v>37.1</v>
      </c>
      <c r="U10" s="117"/>
      <c r="V10" s="95"/>
      <c r="W10" s="95"/>
      <c r="X10" s="118"/>
    </row>
    <row r="11" spans="1:24" ht="12" customHeight="1" x14ac:dyDescent="0.25">
      <c r="A11" s="144" t="s">
        <v>61</v>
      </c>
      <c r="B11" s="145"/>
      <c r="C11" s="145"/>
      <c r="D11" s="146"/>
      <c r="E11" s="144" t="s">
        <v>62</v>
      </c>
      <c r="F11" s="145"/>
      <c r="G11" s="145"/>
      <c r="H11" s="146"/>
      <c r="I11" s="144" t="s">
        <v>63</v>
      </c>
      <c r="J11" s="145"/>
      <c r="K11" s="145"/>
      <c r="L11" s="146"/>
      <c r="M11" s="144" t="s">
        <v>81</v>
      </c>
      <c r="N11" s="145"/>
      <c r="O11" s="145"/>
      <c r="P11" s="146"/>
      <c r="Q11" s="144" t="s">
        <v>64</v>
      </c>
      <c r="R11" s="145"/>
      <c r="S11" s="145"/>
      <c r="T11" s="145"/>
      <c r="U11" s="127"/>
      <c r="V11" s="128"/>
      <c r="W11" s="128"/>
      <c r="X11" s="129"/>
    </row>
    <row r="12" spans="1:24" ht="12" customHeight="1" x14ac:dyDescent="0.25">
      <c r="A12" s="151" t="s">
        <v>48</v>
      </c>
      <c r="B12" s="152"/>
      <c r="C12" s="152"/>
      <c r="D12" s="153"/>
      <c r="E12" s="151" t="s">
        <v>76</v>
      </c>
      <c r="F12" s="152"/>
      <c r="G12" s="152"/>
      <c r="H12" s="153"/>
      <c r="I12" s="151" t="s">
        <v>174</v>
      </c>
      <c r="J12" s="152"/>
      <c r="K12" s="152"/>
      <c r="L12" s="153"/>
      <c r="M12" s="151" t="s">
        <v>79</v>
      </c>
      <c r="N12" s="152"/>
      <c r="O12" s="152"/>
      <c r="P12" s="153"/>
      <c r="Q12" s="151" t="s">
        <v>48</v>
      </c>
      <c r="R12" s="152"/>
      <c r="S12" s="152"/>
      <c r="T12" s="153"/>
      <c r="U12" s="130"/>
      <c r="V12" s="131"/>
      <c r="W12" s="131"/>
      <c r="X12" s="132"/>
    </row>
    <row r="13" spans="1:24" ht="12" customHeight="1" x14ac:dyDescent="0.25">
      <c r="A13" s="147" t="s">
        <v>191</v>
      </c>
      <c r="B13" s="148"/>
      <c r="C13" s="148"/>
      <c r="D13" s="149"/>
      <c r="E13" s="147" t="s">
        <v>281</v>
      </c>
      <c r="F13" s="148"/>
      <c r="G13" s="148"/>
      <c r="H13" s="149"/>
      <c r="I13" s="147" t="s">
        <v>227</v>
      </c>
      <c r="J13" s="148"/>
      <c r="K13" s="148"/>
      <c r="L13" s="149"/>
      <c r="M13" s="147" t="s">
        <v>197</v>
      </c>
      <c r="N13" s="148"/>
      <c r="O13" s="148"/>
      <c r="P13" s="149"/>
      <c r="Q13" s="147" t="s">
        <v>377</v>
      </c>
      <c r="R13" s="148"/>
      <c r="S13" s="148"/>
      <c r="T13" s="148"/>
      <c r="U13" s="130"/>
      <c r="V13" s="131"/>
      <c r="W13" s="131"/>
      <c r="X13" s="132"/>
    </row>
    <row r="14" spans="1:24" ht="12" customHeight="1" x14ac:dyDescent="0.25">
      <c r="A14" s="150" t="s">
        <v>407</v>
      </c>
      <c r="B14" s="148"/>
      <c r="C14" s="148"/>
      <c r="D14" s="149"/>
      <c r="E14" s="147" t="s">
        <v>195</v>
      </c>
      <c r="F14" s="148"/>
      <c r="G14" s="148"/>
      <c r="H14" s="149"/>
      <c r="I14" s="147" t="s">
        <v>358</v>
      </c>
      <c r="J14" s="148"/>
      <c r="K14" s="148"/>
      <c r="L14" s="149"/>
      <c r="M14" s="150" t="s">
        <v>408</v>
      </c>
      <c r="N14" s="148"/>
      <c r="O14" s="148"/>
      <c r="P14" s="149"/>
      <c r="Q14" s="147" t="s">
        <v>233</v>
      </c>
      <c r="R14" s="148"/>
      <c r="S14" s="148"/>
      <c r="T14" s="148"/>
      <c r="U14" s="141" t="s">
        <v>56</v>
      </c>
      <c r="V14" s="142"/>
      <c r="W14" s="142"/>
      <c r="X14" s="143"/>
    </row>
    <row r="15" spans="1:24" ht="12" customHeight="1" x14ac:dyDescent="0.25">
      <c r="A15" s="147" t="s">
        <v>232</v>
      </c>
      <c r="B15" s="148"/>
      <c r="C15" s="148"/>
      <c r="D15" s="149"/>
      <c r="E15" s="147" t="s">
        <v>192</v>
      </c>
      <c r="F15" s="148"/>
      <c r="G15" s="148"/>
      <c r="H15" s="149"/>
      <c r="I15" s="147" t="s">
        <v>384</v>
      </c>
      <c r="J15" s="148"/>
      <c r="K15" s="148"/>
      <c r="L15" s="149"/>
      <c r="M15" s="147" t="s">
        <v>198</v>
      </c>
      <c r="N15" s="148"/>
      <c r="O15" s="148"/>
      <c r="P15" s="149"/>
      <c r="Q15" s="147" t="s">
        <v>200</v>
      </c>
      <c r="R15" s="148"/>
      <c r="S15" s="148"/>
      <c r="T15" s="148"/>
      <c r="U15" s="130"/>
      <c r="V15" s="131"/>
      <c r="W15" s="131"/>
      <c r="X15" s="132"/>
    </row>
    <row r="16" spans="1:24" ht="12" customHeight="1" x14ac:dyDescent="0.25">
      <c r="A16" s="147" t="s">
        <v>55</v>
      </c>
      <c r="B16" s="148"/>
      <c r="C16" s="148"/>
      <c r="D16" s="149"/>
      <c r="E16" s="147" t="s">
        <v>55</v>
      </c>
      <c r="F16" s="148"/>
      <c r="G16" s="148"/>
      <c r="H16" s="149"/>
      <c r="I16" s="147" t="s">
        <v>371</v>
      </c>
      <c r="J16" s="148"/>
      <c r="K16" s="148"/>
      <c r="L16" s="149"/>
      <c r="M16" s="147" t="s">
        <v>55</v>
      </c>
      <c r="N16" s="148"/>
      <c r="O16" s="148"/>
      <c r="P16" s="149"/>
      <c r="Q16" s="147" t="s">
        <v>371</v>
      </c>
      <c r="R16" s="148"/>
      <c r="S16" s="148"/>
      <c r="T16" s="148"/>
      <c r="U16" s="126"/>
      <c r="V16" s="124"/>
      <c r="W16" s="124"/>
      <c r="X16" s="125"/>
    </row>
    <row r="17" spans="1:24" ht="12" customHeight="1" x14ac:dyDescent="0.25">
      <c r="A17" s="157" t="s">
        <v>194</v>
      </c>
      <c r="B17" s="158"/>
      <c r="C17" s="158"/>
      <c r="D17" s="159"/>
      <c r="E17" s="157" t="s">
        <v>193</v>
      </c>
      <c r="F17" s="158"/>
      <c r="G17" s="158"/>
      <c r="H17" s="159"/>
      <c r="I17" s="157" t="s">
        <v>196</v>
      </c>
      <c r="J17" s="158"/>
      <c r="K17" s="158"/>
      <c r="L17" s="159"/>
      <c r="M17" s="157" t="s">
        <v>199</v>
      </c>
      <c r="N17" s="158"/>
      <c r="O17" s="158"/>
      <c r="P17" s="159"/>
      <c r="Q17" s="157" t="s">
        <v>201</v>
      </c>
      <c r="R17" s="158"/>
      <c r="S17" s="158"/>
      <c r="T17" s="158"/>
      <c r="U17" s="126"/>
      <c r="V17" s="124"/>
      <c r="W17" s="124"/>
      <c r="X17" s="125"/>
    </row>
    <row r="18" spans="1:24" s="94" customFormat="1" ht="9" customHeight="1" x14ac:dyDescent="0.25">
      <c r="A18" s="89" t="s">
        <v>15</v>
      </c>
      <c r="B18" s="90">
        <v>801.3</v>
      </c>
      <c r="C18" s="90" t="s">
        <v>13</v>
      </c>
      <c r="D18" s="91">
        <v>24.5</v>
      </c>
      <c r="E18" s="112" t="s">
        <v>15</v>
      </c>
      <c r="F18" s="90">
        <v>793</v>
      </c>
      <c r="G18" s="90" t="s">
        <v>13</v>
      </c>
      <c r="H18" s="91">
        <v>27</v>
      </c>
      <c r="I18" s="89" t="s">
        <v>15</v>
      </c>
      <c r="J18" s="90">
        <v>819.2</v>
      </c>
      <c r="K18" s="90" t="s">
        <v>13</v>
      </c>
      <c r="L18" s="91">
        <v>26</v>
      </c>
      <c r="M18" s="89" t="s">
        <v>15</v>
      </c>
      <c r="N18" s="90">
        <v>812.8</v>
      </c>
      <c r="O18" s="90" t="s">
        <v>13</v>
      </c>
      <c r="P18" s="91">
        <v>28</v>
      </c>
      <c r="Q18" s="89" t="s">
        <v>15</v>
      </c>
      <c r="R18" s="90">
        <v>830.2</v>
      </c>
      <c r="S18" s="90" t="s">
        <v>13</v>
      </c>
      <c r="T18" s="99">
        <v>25</v>
      </c>
      <c r="U18" s="113"/>
      <c r="V18" s="114"/>
      <c r="W18" s="114"/>
      <c r="X18" s="115"/>
    </row>
    <row r="19" spans="1:24" s="94" customFormat="1" ht="9" customHeight="1" thickBot="1" x14ac:dyDescent="0.3">
      <c r="A19" s="96" t="s">
        <v>14</v>
      </c>
      <c r="B19" s="97">
        <v>114.5</v>
      </c>
      <c r="C19" s="97" t="s">
        <v>12</v>
      </c>
      <c r="D19" s="98">
        <v>30.7</v>
      </c>
      <c r="E19" s="116" t="s">
        <v>14</v>
      </c>
      <c r="F19" s="97">
        <v>104</v>
      </c>
      <c r="G19" s="97" t="s">
        <v>12</v>
      </c>
      <c r="H19" s="98">
        <v>33.5</v>
      </c>
      <c r="I19" s="96" t="s">
        <v>14</v>
      </c>
      <c r="J19" s="97">
        <v>113</v>
      </c>
      <c r="K19" s="97" t="s">
        <v>12</v>
      </c>
      <c r="L19" s="98">
        <v>33.299999999999997</v>
      </c>
      <c r="M19" s="96" t="s">
        <v>14</v>
      </c>
      <c r="N19" s="97">
        <v>107</v>
      </c>
      <c r="O19" s="97" t="s">
        <v>12</v>
      </c>
      <c r="P19" s="98">
        <v>33.200000000000003</v>
      </c>
      <c r="Q19" s="96" t="s">
        <v>14</v>
      </c>
      <c r="R19" s="97">
        <v>120.5</v>
      </c>
      <c r="S19" s="97" t="s">
        <v>12</v>
      </c>
      <c r="T19" s="102">
        <v>30.8</v>
      </c>
      <c r="U19" s="113"/>
      <c r="V19" s="114"/>
      <c r="W19" s="114"/>
      <c r="X19" s="115"/>
    </row>
    <row r="20" spans="1:24" ht="12" customHeight="1" x14ac:dyDescent="0.25">
      <c r="A20" s="144" t="s">
        <v>65</v>
      </c>
      <c r="B20" s="145"/>
      <c r="C20" s="145"/>
      <c r="D20" s="146"/>
      <c r="E20" s="144" t="s">
        <v>66</v>
      </c>
      <c r="F20" s="145"/>
      <c r="G20" s="145"/>
      <c r="H20" s="146"/>
      <c r="I20" s="144" t="s">
        <v>67</v>
      </c>
      <c r="J20" s="145"/>
      <c r="K20" s="145"/>
      <c r="L20" s="146"/>
      <c r="M20" s="144" t="s">
        <v>82</v>
      </c>
      <c r="N20" s="145"/>
      <c r="O20" s="145"/>
      <c r="P20" s="146"/>
      <c r="Q20" s="144" t="s">
        <v>68</v>
      </c>
      <c r="R20" s="145"/>
      <c r="S20" s="145"/>
      <c r="T20" s="145"/>
      <c r="U20" s="141" t="s">
        <v>51</v>
      </c>
      <c r="V20" s="142"/>
      <c r="W20" s="142"/>
      <c r="X20" s="143"/>
    </row>
    <row r="21" spans="1:24" ht="12" customHeight="1" x14ac:dyDescent="0.25">
      <c r="A21" s="151" t="s">
        <v>48</v>
      </c>
      <c r="B21" s="152"/>
      <c r="C21" s="152"/>
      <c r="D21" s="153"/>
      <c r="E21" s="151" t="s">
        <v>77</v>
      </c>
      <c r="F21" s="152"/>
      <c r="G21" s="152"/>
      <c r="H21" s="153"/>
      <c r="I21" s="151" t="s">
        <v>173</v>
      </c>
      <c r="J21" s="152"/>
      <c r="K21" s="152"/>
      <c r="L21" s="153"/>
      <c r="M21" s="151" t="s">
        <v>75</v>
      </c>
      <c r="N21" s="152"/>
      <c r="O21" s="152"/>
      <c r="P21" s="153"/>
      <c r="Q21" s="151" t="s">
        <v>48</v>
      </c>
      <c r="R21" s="152"/>
      <c r="S21" s="152"/>
      <c r="T21" s="153"/>
      <c r="U21" s="126"/>
      <c r="V21" s="124"/>
      <c r="W21" s="124"/>
      <c r="X21" s="125"/>
    </row>
    <row r="22" spans="1:24" ht="12" customHeight="1" x14ac:dyDescent="0.25">
      <c r="A22" s="147" t="s">
        <v>202</v>
      </c>
      <c r="B22" s="148"/>
      <c r="C22" s="148"/>
      <c r="D22" s="149"/>
      <c r="E22" s="147" t="s">
        <v>357</v>
      </c>
      <c r="F22" s="148"/>
      <c r="G22" s="148"/>
      <c r="H22" s="149"/>
      <c r="I22" s="147" t="s">
        <v>206</v>
      </c>
      <c r="J22" s="148"/>
      <c r="K22" s="148"/>
      <c r="L22" s="149"/>
      <c r="M22" s="147" t="s">
        <v>208</v>
      </c>
      <c r="N22" s="148"/>
      <c r="O22" s="148"/>
      <c r="P22" s="149"/>
      <c r="Q22" s="147" t="s">
        <v>211</v>
      </c>
      <c r="R22" s="148"/>
      <c r="S22" s="148"/>
      <c r="T22" s="148"/>
      <c r="U22" s="126"/>
      <c r="V22" s="124"/>
      <c r="W22" s="124"/>
      <c r="X22" s="125"/>
    </row>
    <row r="23" spans="1:24" ht="12" customHeight="1" x14ac:dyDescent="0.25">
      <c r="A23" s="147" t="s">
        <v>207</v>
      </c>
      <c r="B23" s="148"/>
      <c r="C23" s="148"/>
      <c r="D23" s="149"/>
      <c r="E23" s="147" t="s">
        <v>204</v>
      </c>
      <c r="F23" s="148"/>
      <c r="G23" s="148"/>
      <c r="H23" s="149"/>
      <c r="I23" s="147" t="s">
        <v>226</v>
      </c>
      <c r="J23" s="148"/>
      <c r="K23" s="148"/>
      <c r="L23" s="149"/>
      <c r="M23" s="147" t="s">
        <v>209</v>
      </c>
      <c r="N23" s="148"/>
      <c r="O23" s="148"/>
      <c r="P23" s="149"/>
      <c r="Q23" s="150" t="s">
        <v>409</v>
      </c>
      <c r="R23" s="148"/>
      <c r="S23" s="148"/>
      <c r="T23" s="148"/>
      <c r="U23" s="126"/>
      <c r="V23" s="124"/>
      <c r="W23" s="124"/>
      <c r="X23" s="125"/>
    </row>
    <row r="24" spans="1:24" ht="12" customHeight="1" x14ac:dyDescent="0.25">
      <c r="A24" s="147" t="s">
        <v>203</v>
      </c>
      <c r="B24" s="148"/>
      <c r="C24" s="148"/>
      <c r="D24" s="149"/>
      <c r="E24" s="147" t="s">
        <v>205</v>
      </c>
      <c r="F24" s="148"/>
      <c r="G24" s="148"/>
      <c r="H24" s="149"/>
      <c r="I24" s="147" t="s">
        <v>393</v>
      </c>
      <c r="J24" s="148"/>
      <c r="K24" s="148"/>
      <c r="L24" s="149"/>
      <c r="M24" s="147" t="s">
        <v>385</v>
      </c>
      <c r="N24" s="148"/>
      <c r="O24" s="148"/>
      <c r="P24" s="149"/>
      <c r="Q24" s="147" t="s">
        <v>392</v>
      </c>
      <c r="R24" s="148"/>
      <c r="S24" s="148"/>
      <c r="T24" s="148"/>
      <c r="U24" s="126"/>
      <c r="V24" s="124"/>
      <c r="W24" s="124"/>
      <c r="X24" s="125"/>
    </row>
    <row r="25" spans="1:24" ht="12" customHeight="1" x14ac:dyDescent="0.25">
      <c r="A25" s="147" t="s">
        <v>212</v>
      </c>
      <c r="B25" s="148"/>
      <c r="C25" s="148"/>
      <c r="D25" s="149"/>
      <c r="E25" s="147" t="s">
        <v>371</v>
      </c>
      <c r="F25" s="148"/>
      <c r="G25" s="148"/>
      <c r="H25" s="149"/>
      <c r="I25" s="147" t="s">
        <v>55</v>
      </c>
      <c r="J25" s="148"/>
      <c r="K25" s="148"/>
      <c r="L25" s="149"/>
      <c r="M25" s="147" t="s">
        <v>371</v>
      </c>
      <c r="N25" s="148"/>
      <c r="O25" s="148"/>
      <c r="P25" s="149"/>
      <c r="Q25" s="147" t="s">
        <v>55</v>
      </c>
      <c r="R25" s="148"/>
      <c r="S25" s="148"/>
      <c r="T25" s="148"/>
      <c r="U25" s="126"/>
      <c r="V25" s="124"/>
      <c r="W25" s="124"/>
      <c r="X25" s="125"/>
    </row>
    <row r="26" spans="1:24" ht="12" customHeight="1" x14ac:dyDescent="0.25">
      <c r="A26" s="157" t="s">
        <v>201</v>
      </c>
      <c r="B26" s="158"/>
      <c r="C26" s="158"/>
      <c r="D26" s="159"/>
      <c r="E26" s="157" t="s">
        <v>396</v>
      </c>
      <c r="F26" s="158"/>
      <c r="G26" s="158"/>
      <c r="H26" s="159"/>
      <c r="I26" s="157" t="s">
        <v>178</v>
      </c>
      <c r="J26" s="158"/>
      <c r="K26" s="158"/>
      <c r="L26" s="159"/>
      <c r="M26" s="157" t="s">
        <v>210</v>
      </c>
      <c r="N26" s="158"/>
      <c r="O26" s="158"/>
      <c r="P26" s="159"/>
      <c r="Q26" s="157" t="s">
        <v>193</v>
      </c>
      <c r="R26" s="158"/>
      <c r="S26" s="158"/>
      <c r="T26" s="158"/>
      <c r="U26" s="141" t="s">
        <v>50</v>
      </c>
      <c r="V26" s="142"/>
      <c r="W26" s="142"/>
      <c r="X26" s="143"/>
    </row>
    <row r="27" spans="1:24" s="94" customFormat="1" ht="9" customHeight="1" x14ac:dyDescent="0.25">
      <c r="A27" s="89" t="s">
        <v>15</v>
      </c>
      <c r="B27" s="90">
        <v>802.1</v>
      </c>
      <c r="C27" s="90" t="s">
        <v>13</v>
      </c>
      <c r="D27" s="91">
        <v>28.5</v>
      </c>
      <c r="E27" s="89" t="s">
        <v>15</v>
      </c>
      <c r="F27" s="90">
        <v>802.8</v>
      </c>
      <c r="G27" s="90" t="s">
        <v>13</v>
      </c>
      <c r="H27" s="91">
        <v>26</v>
      </c>
      <c r="I27" s="89" t="s">
        <v>15</v>
      </c>
      <c r="J27" s="90">
        <v>788.2</v>
      </c>
      <c r="K27" s="90" t="s">
        <v>13</v>
      </c>
      <c r="L27" s="91">
        <v>25</v>
      </c>
      <c r="M27" s="89" t="s">
        <v>15</v>
      </c>
      <c r="N27" s="90">
        <v>755</v>
      </c>
      <c r="O27" s="90" t="s">
        <v>13</v>
      </c>
      <c r="P27" s="91">
        <v>23</v>
      </c>
      <c r="Q27" s="89" t="s">
        <v>15</v>
      </c>
      <c r="R27" s="90">
        <v>783.7</v>
      </c>
      <c r="S27" s="90" t="s">
        <v>13</v>
      </c>
      <c r="T27" s="99">
        <v>24.5</v>
      </c>
      <c r="U27" s="106"/>
      <c r="V27" s="107"/>
      <c r="W27" s="107"/>
      <c r="X27" s="108"/>
    </row>
    <row r="28" spans="1:24" s="94" customFormat="1" ht="9" customHeight="1" thickBot="1" x14ac:dyDescent="0.3">
      <c r="A28" s="96" t="s">
        <v>14</v>
      </c>
      <c r="B28" s="97">
        <v>103</v>
      </c>
      <c r="C28" s="97" t="s">
        <v>12</v>
      </c>
      <c r="D28" s="98">
        <v>33.4</v>
      </c>
      <c r="E28" s="96" t="s">
        <v>14</v>
      </c>
      <c r="F28" s="97">
        <v>110</v>
      </c>
      <c r="G28" s="97" t="s">
        <v>12</v>
      </c>
      <c r="H28" s="98">
        <v>32.200000000000003</v>
      </c>
      <c r="I28" s="96" t="s">
        <v>14</v>
      </c>
      <c r="J28" s="97">
        <v>110</v>
      </c>
      <c r="K28" s="97" t="s">
        <v>12</v>
      </c>
      <c r="L28" s="98">
        <v>30.8</v>
      </c>
      <c r="M28" s="96" t="s">
        <v>14</v>
      </c>
      <c r="N28" s="97">
        <v>108.5</v>
      </c>
      <c r="O28" s="97" t="s">
        <v>12</v>
      </c>
      <c r="P28" s="98">
        <v>28.5</v>
      </c>
      <c r="Q28" s="96" t="s">
        <v>14</v>
      </c>
      <c r="R28" s="97">
        <v>110</v>
      </c>
      <c r="S28" s="97" t="s">
        <v>12</v>
      </c>
      <c r="T28" s="102">
        <v>30.8</v>
      </c>
      <c r="U28" s="109"/>
      <c r="V28" s="110"/>
      <c r="W28" s="110"/>
      <c r="X28" s="111"/>
    </row>
    <row r="29" spans="1:24" ht="12" customHeight="1" x14ac:dyDescent="0.25">
      <c r="A29" s="144" t="s">
        <v>69</v>
      </c>
      <c r="B29" s="145"/>
      <c r="C29" s="145"/>
      <c r="D29" s="146"/>
      <c r="E29" s="144" t="s">
        <v>70</v>
      </c>
      <c r="F29" s="145"/>
      <c r="G29" s="145"/>
      <c r="H29" s="146"/>
      <c r="I29" s="144" t="s">
        <v>71</v>
      </c>
      <c r="J29" s="145"/>
      <c r="K29" s="145"/>
      <c r="L29" s="146"/>
      <c r="M29" s="144" t="s">
        <v>83</v>
      </c>
      <c r="N29" s="145"/>
      <c r="O29" s="145"/>
      <c r="P29" s="146"/>
      <c r="Q29" s="144" t="s">
        <v>370</v>
      </c>
      <c r="R29" s="145"/>
      <c r="S29" s="145"/>
      <c r="T29" s="145"/>
      <c r="U29" s="126"/>
      <c r="V29" s="124"/>
      <c r="W29" s="124"/>
      <c r="X29" s="125"/>
    </row>
    <row r="30" spans="1:24" ht="12" customHeight="1" x14ac:dyDescent="0.25">
      <c r="A30" s="151" t="s">
        <v>48</v>
      </c>
      <c r="B30" s="152"/>
      <c r="C30" s="152"/>
      <c r="D30" s="153"/>
      <c r="E30" s="151" t="s">
        <v>78</v>
      </c>
      <c r="F30" s="152"/>
      <c r="G30" s="152"/>
      <c r="H30" s="153"/>
      <c r="I30" s="151" t="s">
        <v>228</v>
      </c>
      <c r="J30" s="152"/>
      <c r="K30" s="152"/>
      <c r="L30" s="153"/>
      <c r="M30" s="151" t="s">
        <v>76</v>
      </c>
      <c r="N30" s="152"/>
      <c r="O30" s="152"/>
      <c r="P30" s="153"/>
      <c r="Q30" s="151" t="s">
        <v>48</v>
      </c>
      <c r="R30" s="152"/>
      <c r="S30" s="152"/>
      <c r="T30" s="153"/>
      <c r="U30" s="126"/>
      <c r="V30" s="124"/>
      <c r="W30" s="124"/>
      <c r="X30" s="125"/>
    </row>
    <row r="31" spans="1:24" ht="12" customHeight="1" x14ac:dyDescent="0.25">
      <c r="A31" s="150" t="s">
        <v>410</v>
      </c>
      <c r="B31" s="148"/>
      <c r="C31" s="148"/>
      <c r="D31" s="149"/>
      <c r="E31" s="147" t="s">
        <v>214</v>
      </c>
      <c r="F31" s="148"/>
      <c r="G31" s="148"/>
      <c r="H31" s="149"/>
      <c r="I31" s="147" t="s">
        <v>382</v>
      </c>
      <c r="J31" s="148"/>
      <c r="K31" s="148"/>
      <c r="L31" s="149"/>
      <c r="M31" s="147" t="s">
        <v>381</v>
      </c>
      <c r="N31" s="148"/>
      <c r="O31" s="148"/>
      <c r="P31" s="149"/>
      <c r="Q31" s="147" t="s">
        <v>383</v>
      </c>
      <c r="R31" s="148"/>
      <c r="S31" s="148"/>
      <c r="T31" s="148"/>
      <c r="U31" s="138"/>
      <c r="V31" s="139"/>
      <c r="W31" s="139"/>
      <c r="X31" s="140"/>
    </row>
    <row r="32" spans="1:24" ht="12" customHeight="1" x14ac:dyDescent="0.25">
      <c r="A32" s="147" t="s">
        <v>213</v>
      </c>
      <c r="B32" s="148"/>
      <c r="C32" s="148"/>
      <c r="D32" s="149"/>
      <c r="E32" s="147" t="s">
        <v>240</v>
      </c>
      <c r="F32" s="148"/>
      <c r="G32" s="148"/>
      <c r="H32" s="149"/>
      <c r="I32" s="147" t="s">
        <v>229</v>
      </c>
      <c r="J32" s="148"/>
      <c r="K32" s="148"/>
      <c r="L32" s="149"/>
      <c r="M32" s="147" t="s">
        <v>221</v>
      </c>
      <c r="N32" s="148"/>
      <c r="O32" s="148"/>
      <c r="P32" s="149"/>
      <c r="Q32" s="150" t="s">
        <v>412</v>
      </c>
      <c r="R32" s="148"/>
      <c r="S32" s="148"/>
      <c r="T32" s="148"/>
      <c r="U32" s="141" t="s">
        <v>49</v>
      </c>
      <c r="V32" s="142"/>
      <c r="W32" s="142"/>
      <c r="X32" s="143"/>
    </row>
    <row r="33" spans="1:24" ht="12" customHeight="1" x14ac:dyDescent="0.25">
      <c r="A33" s="147" t="s">
        <v>394</v>
      </c>
      <c r="B33" s="148"/>
      <c r="C33" s="148"/>
      <c r="D33" s="149"/>
      <c r="E33" s="147" t="s">
        <v>231</v>
      </c>
      <c r="F33" s="148"/>
      <c r="G33" s="148"/>
      <c r="H33" s="149"/>
      <c r="I33" s="147" t="s">
        <v>386</v>
      </c>
      <c r="J33" s="148"/>
      <c r="K33" s="148"/>
      <c r="L33" s="149"/>
      <c r="M33" s="150" t="s">
        <v>411</v>
      </c>
      <c r="N33" s="148"/>
      <c r="O33" s="148"/>
      <c r="P33" s="149"/>
      <c r="Q33" s="147" t="s">
        <v>219</v>
      </c>
      <c r="R33" s="148"/>
      <c r="S33" s="148"/>
      <c r="T33" s="148"/>
      <c r="U33" s="126"/>
      <c r="V33" s="124"/>
      <c r="W33" s="124"/>
      <c r="X33" s="125"/>
    </row>
    <row r="34" spans="1:24" ht="12" customHeight="1" x14ac:dyDescent="0.25">
      <c r="A34" s="147" t="s">
        <v>371</v>
      </c>
      <c r="B34" s="148"/>
      <c r="C34" s="148"/>
      <c r="D34" s="149"/>
      <c r="E34" s="147" t="s">
        <v>55</v>
      </c>
      <c r="F34" s="148"/>
      <c r="G34" s="148"/>
      <c r="H34" s="149"/>
      <c r="I34" s="147" t="s">
        <v>55</v>
      </c>
      <c r="J34" s="148"/>
      <c r="K34" s="148"/>
      <c r="L34" s="149"/>
      <c r="M34" s="147" t="s">
        <v>55</v>
      </c>
      <c r="N34" s="148"/>
      <c r="O34" s="148"/>
      <c r="P34" s="149"/>
      <c r="Q34" s="147" t="s">
        <v>55</v>
      </c>
      <c r="R34" s="148"/>
      <c r="S34" s="148"/>
      <c r="T34" s="148"/>
      <c r="U34" s="133"/>
      <c r="V34" s="134"/>
      <c r="W34" s="134"/>
      <c r="X34" s="135"/>
    </row>
    <row r="35" spans="1:24" ht="12" customHeight="1" x14ac:dyDescent="0.25">
      <c r="A35" s="157" t="s">
        <v>199</v>
      </c>
      <c r="B35" s="158"/>
      <c r="C35" s="158"/>
      <c r="D35" s="159"/>
      <c r="E35" s="157" t="s">
        <v>215</v>
      </c>
      <c r="F35" s="158"/>
      <c r="G35" s="158"/>
      <c r="H35" s="159"/>
      <c r="I35" s="157" t="s">
        <v>216</v>
      </c>
      <c r="J35" s="158"/>
      <c r="K35" s="158"/>
      <c r="L35" s="159"/>
      <c r="M35" s="157" t="s">
        <v>218</v>
      </c>
      <c r="N35" s="158"/>
      <c r="O35" s="158"/>
      <c r="P35" s="159"/>
      <c r="Q35" s="157" t="s">
        <v>186</v>
      </c>
      <c r="R35" s="158"/>
      <c r="S35" s="158"/>
      <c r="T35" s="158"/>
      <c r="U35" s="126"/>
      <c r="V35" s="124"/>
      <c r="W35" s="124"/>
      <c r="X35" s="125"/>
    </row>
    <row r="36" spans="1:24" s="94" customFormat="1" ht="9" customHeight="1" x14ac:dyDescent="0.25">
      <c r="A36" s="89" t="s">
        <v>15</v>
      </c>
      <c r="B36" s="90">
        <v>783.4</v>
      </c>
      <c r="C36" s="90" t="s">
        <v>13</v>
      </c>
      <c r="D36" s="91">
        <v>27</v>
      </c>
      <c r="E36" s="89" t="s">
        <v>15</v>
      </c>
      <c r="F36" s="90">
        <v>821</v>
      </c>
      <c r="G36" s="90" t="s">
        <v>13</v>
      </c>
      <c r="H36" s="91">
        <v>27</v>
      </c>
      <c r="I36" s="89" t="s">
        <v>15</v>
      </c>
      <c r="J36" s="90">
        <v>784.1</v>
      </c>
      <c r="K36" s="90" t="s">
        <v>13</v>
      </c>
      <c r="L36" s="91">
        <v>26.5</v>
      </c>
      <c r="M36" s="89" t="s">
        <v>15</v>
      </c>
      <c r="N36" s="90">
        <v>785.2</v>
      </c>
      <c r="O36" s="90" t="s">
        <v>13</v>
      </c>
      <c r="P36" s="91">
        <v>26</v>
      </c>
      <c r="Q36" s="89" t="s">
        <v>15</v>
      </c>
      <c r="R36" s="90">
        <v>826.4</v>
      </c>
      <c r="S36" s="90" t="s">
        <v>13</v>
      </c>
      <c r="T36" s="99">
        <v>28</v>
      </c>
      <c r="U36" s="100"/>
      <c r="V36" s="92"/>
      <c r="W36" s="92"/>
      <c r="X36" s="101"/>
    </row>
    <row r="37" spans="1:24" s="94" customFormat="1" ht="9" customHeight="1" thickBot="1" x14ac:dyDescent="0.3">
      <c r="A37" s="96" t="s">
        <v>14</v>
      </c>
      <c r="B37" s="97">
        <v>102.5</v>
      </c>
      <c r="C37" s="97" t="s">
        <v>12</v>
      </c>
      <c r="D37" s="98">
        <v>32.6</v>
      </c>
      <c r="E37" s="96" t="s">
        <v>14</v>
      </c>
      <c r="F37" s="97">
        <v>112</v>
      </c>
      <c r="G37" s="97" t="s">
        <v>12</v>
      </c>
      <c r="H37" s="98">
        <v>32.5</v>
      </c>
      <c r="I37" s="96" t="s">
        <v>14</v>
      </c>
      <c r="J37" s="97">
        <v>105.5</v>
      </c>
      <c r="K37" s="97" t="s">
        <v>12</v>
      </c>
      <c r="L37" s="98">
        <v>30.9</v>
      </c>
      <c r="M37" s="96" t="s">
        <v>14</v>
      </c>
      <c r="N37" s="97">
        <v>105.5</v>
      </c>
      <c r="O37" s="97" t="s">
        <v>12</v>
      </c>
      <c r="P37" s="98">
        <v>32.299999999999997</v>
      </c>
      <c r="Q37" s="96" t="s">
        <v>14</v>
      </c>
      <c r="R37" s="97">
        <v>110</v>
      </c>
      <c r="S37" s="97" t="s">
        <v>12</v>
      </c>
      <c r="T37" s="102">
        <v>33.6</v>
      </c>
      <c r="U37" s="103"/>
      <c r="V37" s="104"/>
      <c r="W37" s="104"/>
      <c r="X37" s="105"/>
    </row>
    <row r="38" spans="1:24" ht="12" customHeight="1" x14ac:dyDescent="0.25">
      <c r="A38" s="144" t="s">
        <v>72</v>
      </c>
      <c r="B38" s="145"/>
      <c r="C38" s="145"/>
      <c r="D38" s="146"/>
      <c r="E38" s="144" t="s">
        <v>73</v>
      </c>
      <c r="F38" s="145"/>
      <c r="G38" s="145"/>
      <c r="H38" s="146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4"/>
      <c r="V38" s="124"/>
      <c r="W38" s="124"/>
      <c r="X38" s="124"/>
    </row>
    <row r="39" spans="1:24" ht="12" customHeight="1" x14ac:dyDescent="0.25">
      <c r="A39" s="151" t="s">
        <v>48</v>
      </c>
      <c r="B39" s="152"/>
      <c r="C39" s="152"/>
      <c r="D39" s="153"/>
      <c r="E39" s="151" t="s">
        <v>79</v>
      </c>
      <c r="F39" s="152"/>
      <c r="G39" s="152"/>
      <c r="H39" s="153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4"/>
      <c r="V39" s="124"/>
      <c r="W39" s="124"/>
      <c r="X39" s="124"/>
    </row>
    <row r="40" spans="1:24" ht="12" customHeight="1" x14ac:dyDescent="0.25">
      <c r="A40" s="147" t="s">
        <v>217</v>
      </c>
      <c r="B40" s="148"/>
      <c r="C40" s="148"/>
      <c r="D40" s="149"/>
      <c r="E40" s="147" t="s">
        <v>220</v>
      </c>
      <c r="F40" s="148"/>
      <c r="G40" s="148"/>
      <c r="H40" s="149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  <c r="U40" s="124"/>
      <c r="V40" s="124"/>
      <c r="W40" s="124"/>
      <c r="X40" s="124"/>
    </row>
    <row r="41" spans="1:24" ht="12" customHeight="1" x14ac:dyDescent="0.25">
      <c r="A41" s="147" t="s">
        <v>222</v>
      </c>
      <c r="B41" s="148"/>
      <c r="C41" s="148"/>
      <c r="D41" s="149"/>
      <c r="E41" s="147" t="s">
        <v>224</v>
      </c>
      <c r="F41" s="148"/>
      <c r="G41" s="148"/>
      <c r="H41" s="149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</row>
    <row r="42" spans="1:24" ht="12" customHeight="1" x14ac:dyDescent="0.25">
      <c r="A42" s="150" t="s">
        <v>413</v>
      </c>
      <c r="B42" s="148"/>
      <c r="C42" s="148"/>
      <c r="D42" s="149"/>
      <c r="E42" s="147" t="s">
        <v>192</v>
      </c>
      <c r="F42" s="148"/>
      <c r="G42" s="148"/>
      <c r="H42" s="149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4"/>
      <c r="V42" s="124"/>
      <c r="W42" s="124"/>
      <c r="X42" s="124"/>
    </row>
    <row r="43" spans="1:24" ht="12" customHeight="1" x14ac:dyDescent="0.25">
      <c r="A43" s="147" t="s">
        <v>55</v>
      </c>
      <c r="B43" s="148"/>
      <c r="C43" s="148"/>
      <c r="D43" s="149"/>
      <c r="E43" s="147" t="s">
        <v>371</v>
      </c>
      <c r="F43" s="148"/>
      <c r="G43" s="148"/>
      <c r="H43" s="149"/>
      <c r="I43" s="122"/>
      <c r="J43" s="88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124"/>
      <c r="V43" s="124"/>
      <c r="W43" s="124"/>
      <c r="X43" s="124"/>
    </row>
    <row r="44" spans="1:24" ht="12" customHeight="1" x14ac:dyDescent="0.25">
      <c r="A44" s="157" t="s">
        <v>223</v>
      </c>
      <c r="B44" s="158"/>
      <c r="C44" s="158"/>
      <c r="D44" s="159"/>
      <c r="E44" s="157" t="s">
        <v>225</v>
      </c>
      <c r="F44" s="158"/>
      <c r="G44" s="158"/>
      <c r="H44" s="159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4"/>
      <c r="V44" s="124"/>
      <c r="W44" s="124"/>
      <c r="X44" s="124"/>
    </row>
    <row r="45" spans="1:24" s="94" customFormat="1" ht="9" customHeight="1" x14ac:dyDescent="0.25">
      <c r="A45" s="89" t="s">
        <v>15</v>
      </c>
      <c r="B45" s="90">
        <v>798.2</v>
      </c>
      <c r="C45" s="90" t="s">
        <v>13</v>
      </c>
      <c r="D45" s="91">
        <v>25</v>
      </c>
      <c r="E45" s="89" t="s">
        <v>15</v>
      </c>
      <c r="F45" s="90">
        <v>789.2</v>
      </c>
      <c r="G45" s="90" t="s">
        <v>13</v>
      </c>
      <c r="H45" s="91">
        <v>26</v>
      </c>
      <c r="I45" s="92"/>
      <c r="J45" s="93"/>
      <c r="K45" s="92"/>
      <c r="L45" s="92"/>
      <c r="M45" s="92"/>
      <c r="N45" s="92"/>
      <c r="O45" s="92"/>
      <c r="P45" s="92"/>
      <c r="Q45" s="92"/>
      <c r="R45" s="92"/>
      <c r="S45" s="92"/>
      <c r="U45" s="95"/>
      <c r="V45" s="95"/>
      <c r="W45" s="95"/>
      <c r="X45" s="95"/>
    </row>
    <row r="46" spans="1:24" s="94" customFormat="1" ht="9" customHeight="1" thickBot="1" x14ac:dyDescent="0.3">
      <c r="A46" s="96" t="s">
        <v>14</v>
      </c>
      <c r="B46" s="97">
        <v>111.5</v>
      </c>
      <c r="C46" s="97" t="s">
        <v>12</v>
      </c>
      <c r="D46" s="98">
        <v>31.8</v>
      </c>
      <c r="E46" s="96" t="s">
        <v>14</v>
      </c>
      <c r="F46" s="97">
        <v>107</v>
      </c>
      <c r="G46" s="97" t="s">
        <v>12</v>
      </c>
      <c r="H46" s="98">
        <v>31.8</v>
      </c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5"/>
      <c r="V46" s="95"/>
      <c r="W46" s="95"/>
      <c r="X46" s="95"/>
    </row>
    <row r="47" spans="1:24" ht="15" customHeight="1" x14ac:dyDescent="0.3">
      <c r="A47" s="87"/>
      <c r="B47" s="88"/>
      <c r="C47" s="87"/>
      <c r="D47" s="87"/>
      <c r="E47" s="87"/>
      <c r="F47" s="87"/>
      <c r="G47" s="87"/>
      <c r="H47" s="87"/>
      <c r="I47" s="87"/>
      <c r="J47" s="87"/>
      <c r="K47" s="87"/>
    </row>
  </sheetData>
  <mergeCells count="160">
    <mergeCell ref="U14:X14"/>
    <mergeCell ref="U20:X20"/>
    <mergeCell ref="U26:X26"/>
    <mergeCell ref="U32:X32"/>
    <mergeCell ref="A44:D44"/>
    <mergeCell ref="E44:H44"/>
    <mergeCell ref="A41:D41"/>
    <mergeCell ref="E41:H41"/>
    <mergeCell ref="A42:D42"/>
    <mergeCell ref="E42:H42"/>
    <mergeCell ref="A43:D43"/>
    <mergeCell ref="E43:H43"/>
    <mergeCell ref="A38:D38"/>
    <mergeCell ref="E38:H38"/>
    <mergeCell ref="A39:D39"/>
    <mergeCell ref="E39:H39"/>
    <mergeCell ref="A40:D40"/>
    <mergeCell ref="E40:H40"/>
    <mergeCell ref="A34:D34"/>
    <mergeCell ref="E34:H34"/>
    <mergeCell ref="I34:L34"/>
    <mergeCell ref="M34:P34"/>
    <mergeCell ref="Q34:T34"/>
    <mergeCell ref="A35:D35"/>
    <mergeCell ref="E35:H35"/>
    <mergeCell ref="I35:L35"/>
    <mergeCell ref="M35:P35"/>
    <mergeCell ref="Q35:T35"/>
    <mergeCell ref="A33:D33"/>
    <mergeCell ref="E33:H33"/>
    <mergeCell ref="I33:L33"/>
    <mergeCell ref="M33:P33"/>
    <mergeCell ref="Q33:T33"/>
    <mergeCell ref="A31:D31"/>
    <mergeCell ref="E31:H31"/>
    <mergeCell ref="I31:L31"/>
    <mergeCell ref="M31:P31"/>
    <mergeCell ref="Q31:T31"/>
    <mergeCell ref="A32:D32"/>
    <mergeCell ref="E32:H32"/>
    <mergeCell ref="I32:L32"/>
    <mergeCell ref="M32:P32"/>
    <mergeCell ref="Q32:T32"/>
    <mergeCell ref="A29:D29"/>
    <mergeCell ref="E29:H29"/>
    <mergeCell ref="I29:L29"/>
    <mergeCell ref="M29:P29"/>
    <mergeCell ref="Q29:T29"/>
    <mergeCell ref="A30:D30"/>
    <mergeCell ref="E30:H30"/>
    <mergeCell ref="I30:L30"/>
    <mergeCell ref="M30:P30"/>
    <mergeCell ref="Q30:T30"/>
    <mergeCell ref="A26:D26"/>
    <mergeCell ref="E26:H26"/>
    <mergeCell ref="I26:L26"/>
    <mergeCell ref="M26:P26"/>
    <mergeCell ref="Q26:T26"/>
    <mergeCell ref="A24:D24"/>
    <mergeCell ref="E24:H24"/>
    <mergeCell ref="I24:L24"/>
    <mergeCell ref="M24:P24"/>
    <mergeCell ref="Q24:T24"/>
    <mergeCell ref="A25:D25"/>
    <mergeCell ref="E25:H25"/>
    <mergeCell ref="I25:L25"/>
    <mergeCell ref="M25:P25"/>
    <mergeCell ref="Q25:T25"/>
    <mergeCell ref="A23:D23"/>
    <mergeCell ref="E23:H23"/>
    <mergeCell ref="I23:L23"/>
    <mergeCell ref="M23:P23"/>
    <mergeCell ref="Q23:T23"/>
    <mergeCell ref="A22:D22"/>
    <mergeCell ref="E22:H22"/>
    <mergeCell ref="I22:L22"/>
    <mergeCell ref="M22:P22"/>
    <mergeCell ref="Q22:T22"/>
    <mergeCell ref="A21:D21"/>
    <mergeCell ref="E21:H21"/>
    <mergeCell ref="I21:L21"/>
    <mergeCell ref="M21:P21"/>
    <mergeCell ref="Q21:T21"/>
    <mergeCell ref="A17:D17"/>
    <mergeCell ref="E17:H17"/>
    <mergeCell ref="I17:L17"/>
    <mergeCell ref="M17:P17"/>
    <mergeCell ref="Q17:T17"/>
    <mergeCell ref="A20:D20"/>
    <mergeCell ref="E20:H20"/>
    <mergeCell ref="I20:L20"/>
    <mergeCell ref="M20:P20"/>
    <mergeCell ref="Q20:T20"/>
    <mergeCell ref="A15:D15"/>
    <mergeCell ref="E15:H15"/>
    <mergeCell ref="I15:L15"/>
    <mergeCell ref="M15:P15"/>
    <mergeCell ref="Q15:T15"/>
    <mergeCell ref="A16:D16"/>
    <mergeCell ref="E16:H16"/>
    <mergeCell ref="I16:L16"/>
    <mergeCell ref="M16:P16"/>
    <mergeCell ref="Q16:T16"/>
    <mergeCell ref="A11:D11"/>
    <mergeCell ref="E11:H11"/>
    <mergeCell ref="I11:L11"/>
    <mergeCell ref="M11:P11"/>
    <mergeCell ref="Q11:T11"/>
    <mergeCell ref="A14:D14"/>
    <mergeCell ref="E14:H14"/>
    <mergeCell ref="I14:L14"/>
    <mergeCell ref="M14:P14"/>
    <mergeCell ref="Q14:T14"/>
    <mergeCell ref="A12:D12"/>
    <mergeCell ref="E12:H12"/>
    <mergeCell ref="I12:L12"/>
    <mergeCell ref="M12:P12"/>
    <mergeCell ref="Q12:T12"/>
    <mergeCell ref="A13:D13"/>
    <mergeCell ref="E13:H13"/>
    <mergeCell ref="I13:L13"/>
    <mergeCell ref="M13:P13"/>
    <mergeCell ref="Q13:T13"/>
    <mergeCell ref="I7:L7"/>
    <mergeCell ref="M7:P7"/>
    <mergeCell ref="Q7:T7"/>
    <mergeCell ref="A6:D6"/>
    <mergeCell ref="E6:H6"/>
    <mergeCell ref="I6:L6"/>
    <mergeCell ref="M6:P6"/>
    <mergeCell ref="Q6:T6"/>
    <mergeCell ref="A8:D8"/>
    <mergeCell ref="E8:H8"/>
    <mergeCell ref="I8:L8"/>
    <mergeCell ref="M8:P8"/>
    <mergeCell ref="Q8:T8"/>
    <mergeCell ref="U8:X8"/>
    <mergeCell ref="A2:D2"/>
    <mergeCell ref="E2:H2"/>
    <mergeCell ref="I2:L2"/>
    <mergeCell ref="M2:P2"/>
    <mergeCell ref="Q2:T2"/>
    <mergeCell ref="A5:D5"/>
    <mergeCell ref="E5:H5"/>
    <mergeCell ref="I5:L5"/>
    <mergeCell ref="M5:P5"/>
    <mergeCell ref="Q5:T5"/>
    <mergeCell ref="A4:D4"/>
    <mergeCell ref="E4:H4"/>
    <mergeCell ref="I4:L4"/>
    <mergeCell ref="M4:P4"/>
    <mergeCell ref="Q4:T4"/>
    <mergeCell ref="A3:D3"/>
    <mergeCell ref="E3:H3"/>
    <mergeCell ref="I3:L3"/>
    <mergeCell ref="M3:P3"/>
    <mergeCell ref="Q3:T3"/>
    <mergeCell ref="U2:X2"/>
    <mergeCell ref="A7:D7"/>
    <mergeCell ref="E7:H7"/>
  </mergeCells>
  <phoneticPr fontId="19" type="noConversion"/>
  <printOptions horizontalCentered="1" verticalCentered="1"/>
  <pageMargins left="0.39370078740157483" right="0.39370078740157483" top="0.19685039370078741" bottom="0.19685039370078741" header="0.11811023622047245" footer="0.118110236220472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topLeftCell="A19" zoomScaleNormal="100" workbookViewId="0">
      <selection activeCell="R15" sqref="R15"/>
    </sheetView>
  </sheetViews>
  <sheetFormatPr defaultColWidth="9" defaultRowHeight="13.5" customHeight="1" x14ac:dyDescent="0.25"/>
  <cols>
    <col min="1" max="1" width="3.75" style="37" customWidth="1"/>
    <col min="2" max="2" width="0" style="9" hidden="1" customWidth="1"/>
    <col min="3" max="3" width="10.875" style="9" customWidth="1"/>
    <col min="4" max="4" width="3.75" style="38" customWidth="1"/>
    <col min="5" max="5" width="3.75" style="37" customWidth="1"/>
    <col min="6" max="6" width="10.875" style="9" customWidth="1"/>
    <col min="7" max="7" width="3.75" style="38" customWidth="1"/>
    <col min="8" max="8" width="3.75" style="37" customWidth="1"/>
    <col min="9" max="9" width="10.875" style="9" customWidth="1"/>
    <col min="10" max="10" width="3.75" style="38" customWidth="1"/>
    <col min="11" max="11" width="3.75" style="37" customWidth="1"/>
    <col min="12" max="12" width="10.875" style="9" customWidth="1"/>
    <col min="13" max="13" width="3.75" style="38" customWidth="1"/>
    <col min="14" max="14" width="3.75" style="37" customWidth="1"/>
    <col min="15" max="15" width="10.875" style="9" customWidth="1"/>
    <col min="16" max="16" width="3.75" style="38" customWidth="1"/>
    <col min="17" max="17" width="3.75" style="37" customWidth="1"/>
    <col min="18" max="18" width="10.875" style="9" customWidth="1"/>
    <col min="19" max="19" width="3.75" style="38" customWidth="1"/>
    <col min="20" max="20" width="3.75" style="37" customWidth="1"/>
    <col min="21" max="21" width="3.75" style="9" customWidth="1"/>
    <col min="22" max="22" width="8.375" style="39" customWidth="1"/>
    <col min="23" max="23" width="8.375" style="40" customWidth="1"/>
    <col min="24" max="24" width="4.125" style="38" customWidth="1"/>
    <col min="25" max="25" width="6" style="2" hidden="1" customWidth="1"/>
    <col min="26" max="26" width="5.5" style="3" hidden="1" customWidth="1"/>
    <col min="27" max="27" width="7.75" style="2" hidden="1" customWidth="1"/>
    <col min="28" max="28" width="8" style="2" hidden="1" customWidth="1"/>
    <col min="29" max="29" width="7.875" style="2" hidden="1" customWidth="1"/>
    <col min="30" max="30" width="7.5" style="2" hidden="1" customWidth="1"/>
    <col min="31" max="16384" width="9" style="9"/>
  </cols>
  <sheetData>
    <row r="1" spans="1:30" s="2" customFormat="1" ht="18.75" customHeight="1" x14ac:dyDescent="0.3">
      <c r="A1" s="160" t="s">
        <v>347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Z1" s="3"/>
    </row>
    <row r="2" spans="1:30" s="2" customFormat="1" ht="13.5" customHeight="1" thickBot="1" x14ac:dyDescent="0.3">
      <c r="A2" s="4" t="s">
        <v>22</v>
      </c>
      <c r="B2" s="5"/>
      <c r="C2" s="1"/>
      <c r="D2" s="6"/>
      <c r="E2" s="6"/>
      <c r="F2" s="1"/>
      <c r="G2" s="6"/>
      <c r="H2" s="6"/>
      <c r="I2" s="1"/>
      <c r="J2" s="6"/>
      <c r="K2" s="6"/>
      <c r="L2" s="1"/>
      <c r="M2" s="6"/>
      <c r="N2" s="6"/>
      <c r="O2" s="1"/>
      <c r="P2" s="6"/>
      <c r="Q2" s="6"/>
      <c r="S2" s="6"/>
      <c r="T2" s="6"/>
      <c r="U2" s="1"/>
      <c r="V2" s="7"/>
      <c r="W2" s="8"/>
      <c r="X2" s="1"/>
      <c r="Z2" s="3"/>
    </row>
    <row r="3" spans="1:30" ht="13.5" customHeight="1" x14ac:dyDescent="0.25">
      <c r="A3" s="43" t="s">
        <v>84</v>
      </c>
      <c r="B3" s="44" t="s">
        <v>0</v>
      </c>
      <c r="C3" s="45" t="s">
        <v>1</v>
      </c>
      <c r="D3" s="46" t="s">
        <v>85</v>
      </c>
      <c r="E3" s="47" t="s">
        <v>86</v>
      </c>
      <c r="F3" s="45" t="s">
        <v>2</v>
      </c>
      <c r="G3" s="45" t="s">
        <v>85</v>
      </c>
      <c r="H3" s="45" t="s">
        <v>86</v>
      </c>
      <c r="I3" s="45" t="s">
        <v>3</v>
      </c>
      <c r="J3" s="45" t="s">
        <v>85</v>
      </c>
      <c r="K3" s="45" t="s">
        <v>86</v>
      </c>
      <c r="L3" s="45" t="s">
        <v>3</v>
      </c>
      <c r="M3" s="45" t="s">
        <v>85</v>
      </c>
      <c r="N3" s="45" t="s">
        <v>86</v>
      </c>
      <c r="O3" s="45" t="s">
        <v>110</v>
      </c>
      <c r="P3" s="45" t="s">
        <v>85</v>
      </c>
      <c r="Q3" s="45" t="s">
        <v>86</v>
      </c>
      <c r="R3" s="46" t="s">
        <v>4</v>
      </c>
      <c r="S3" s="45" t="s">
        <v>85</v>
      </c>
      <c r="T3" s="45" t="s">
        <v>86</v>
      </c>
      <c r="U3" s="45" t="s">
        <v>87</v>
      </c>
      <c r="V3" s="48" t="s">
        <v>5</v>
      </c>
      <c r="W3" s="45" t="s">
        <v>101</v>
      </c>
      <c r="X3" s="49" t="s">
        <v>102</v>
      </c>
      <c r="Y3" s="3"/>
    </row>
    <row r="4" spans="1:30" ht="13.5" customHeight="1" x14ac:dyDescent="0.25">
      <c r="A4" s="22">
        <v>11</v>
      </c>
      <c r="B4" s="161"/>
      <c r="C4" s="65" t="str">
        <f>菜單!A3</f>
        <v>白飯</v>
      </c>
      <c r="D4" s="66" t="s">
        <v>45</v>
      </c>
      <c r="E4" s="67"/>
      <c r="F4" s="65" t="str">
        <f>菜單!A4</f>
        <v>鐵板燒豚</v>
      </c>
      <c r="G4" s="65" t="s">
        <v>128</v>
      </c>
      <c r="H4" s="65"/>
      <c r="I4" s="68" t="str">
        <f>菜單!A5</f>
        <v>三丁腰果</v>
      </c>
      <c r="J4" s="68" t="s">
        <v>129</v>
      </c>
      <c r="K4" s="68"/>
      <c r="L4" s="68" t="str">
        <f>菜單!A6</f>
        <v>滷蛋</v>
      </c>
      <c r="M4" s="68" t="s">
        <v>128</v>
      </c>
      <c r="N4" s="68"/>
      <c r="O4" s="65" t="str">
        <f>菜單!A7</f>
        <v>淺色蔬菜</v>
      </c>
      <c r="P4" s="65" t="s">
        <v>47</v>
      </c>
      <c r="Q4" s="68"/>
      <c r="R4" s="68" t="str">
        <f>菜單!A8</f>
        <v>野菇蛋花湯</v>
      </c>
      <c r="S4" s="68" t="s">
        <v>128</v>
      </c>
      <c r="T4" s="68"/>
      <c r="U4" s="164" t="s">
        <v>88</v>
      </c>
      <c r="V4" s="50" t="s">
        <v>6</v>
      </c>
      <c r="W4" s="51" t="s">
        <v>103</v>
      </c>
      <c r="X4" s="52">
        <v>5.8</v>
      </c>
      <c r="AA4" s="2" t="s">
        <v>12</v>
      </c>
      <c r="AB4" s="2" t="s">
        <v>13</v>
      </c>
      <c r="AC4" s="2" t="s">
        <v>14</v>
      </c>
      <c r="AD4" s="2" t="s">
        <v>15</v>
      </c>
    </row>
    <row r="5" spans="1:30" ht="13.5" customHeight="1" x14ac:dyDescent="0.25">
      <c r="A5" s="23" t="s">
        <v>7</v>
      </c>
      <c r="B5" s="162"/>
      <c r="C5" s="10" t="s">
        <v>99</v>
      </c>
      <c r="D5" s="83"/>
      <c r="E5" s="12">
        <v>110</v>
      </c>
      <c r="F5" s="10" t="s">
        <v>111</v>
      </c>
      <c r="G5" s="13"/>
      <c r="H5" s="13">
        <v>50</v>
      </c>
      <c r="I5" s="10" t="s">
        <v>116</v>
      </c>
      <c r="J5" s="13"/>
      <c r="K5" s="13">
        <v>25</v>
      </c>
      <c r="L5" s="10" t="s">
        <v>234</v>
      </c>
      <c r="M5" s="13"/>
      <c r="N5" s="13">
        <v>55</v>
      </c>
      <c r="O5" s="10" t="str">
        <f>O4</f>
        <v>淺色蔬菜</v>
      </c>
      <c r="P5" s="10"/>
      <c r="Q5" s="10">
        <v>100</v>
      </c>
      <c r="R5" s="10" t="s">
        <v>235</v>
      </c>
      <c r="S5" s="13"/>
      <c r="T5" s="13">
        <v>20</v>
      </c>
      <c r="U5" s="165"/>
      <c r="V5" s="53">
        <f>X4*15+X6*5+10</f>
        <v>107</v>
      </c>
      <c r="W5" s="26" t="s">
        <v>104</v>
      </c>
      <c r="X5" s="54">
        <v>2.8</v>
      </c>
      <c r="Y5" s="3" t="s">
        <v>16</v>
      </c>
      <c r="Z5" s="3">
        <v>6</v>
      </c>
      <c r="AA5" s="3">
        <f>Z5*2</f>
        <v>12</v>
      </c>
      <c r="AB5" s="3"/>
      <c r="AC5" s="3">
        <f>Z5*15</f>
        <v>90</v>
      </c>
      <c r="AD5" s="3">
        <f>AA5*4+AC5*4</f>
        <v>408</v>
      </c>
    </row>
    <row r="6" spans="1:30" ht="13.5" customHeight="1" x14ac:dyDescent="0.25">
      <c r="A6" s="23">
        <v>1</v>
      </c>
      <c r="B6" s="162"/>
      <c r="C6" s="10"/>
      <c r="D6" s="13"/>
      <c r="E6" s="13"/>
      <c r="F6" s="10" t="s">
        <v>112</v>
      </c>
      <c r="G6" s="13"/>
      <c r="H6" s="13">
        <v>15</v>
      </c>
      <c r="I6" s="10" t="s">
        <v>117</v>
      </c>
      <c r="J6" s="17"/>
      <c r="K6" s="13">
        <v>5</v>
      </c>
      <c r="L6" s="10"/>
      <c r="M6" s="13"/>
      <c r="N6" s="13"/>
      <c r="O6" s="10"/>
      <c r="P6" s="10"/>
      <c r="Q6" s="10"/>
      <c r="R6" s="10" t="s">
        <v>236</v>
      </c>
      <c r="S6" s="13"/>
      <c r="T6" s="13">
        <v>10</v>
      </c>
      <c r="U6" s="165"/>
      <c r="V6" s="55" t="s">
        <v>8</v>
      </c>
      <c r="W6" s="26" t="s">
        <v>105</v>
      </c>
      <c r="X6" s="54">
        <v>2</v>
      </c>
      <c r="Y6" s="14" t="s">
        <v>17</v>
      </c>
      <c r="Z6" s="3">
        <v>2</v>
      </c>
      <c r="AA6" s="15">
        <f>Z6*7</f>
        <v>14</v>
      </c>
      <c r="AB6" s="3">
        <f>Z6*5</f>
        <v>10</v>
      </c>
      <c r="AC6" s="3" t="s">
        <v>18</v>
      </c>
      <c r="AD6" s="16">
        <f>AA6*4+AB6*9</f>
        <v>146</v>
      </c>
    </row>
    <row r="7" spans="1:30" ht="13.5" customHeight="1" x14ac:dyDescent="0.25">
      <c r="A7" s="23" t="s">
        <v>9</v>
      </c>
      <c r="B7" s="162"/>
      <c r="C7" s="17"/>
      <c r="D7" s="83"/>
      <c r="E7" s="12"/>
      <c r="F7" s="10" t="s">
        <v>113</v>
      </c>
      <c r="G7" s="136"/>
      <c r="H7" s="13">
        <v>5</v>
      </c>
      <c r="I7" s="10" t="s">
        <v>118</v>
      </c>
      <c r="J7" s="13"/>
      <c r="K7" s="13">
        <v>10</v>
      </c>
      <c r="L7" s="10"/>
      <c r="M7" s="136"/>
      <c r="N7" s="13"/>
      <c r="O7" s="10"/>
      <c r="P7" s="17"/>
      <c r="Q7" s="10"/>
      <c r="R7" s="10" t="s">
        <v>239</v>
      </c>
      <c r="S7" s="13"/>
      <c r="T7" s="13">
        <v>10</v>
      </c>
      <c r="U7" s="165"/>
      <c r="V7" s="53">
        <f>X5*5+X7*5</f>
        <v>26.5</v>
      </c>
      <c r="W7" s="26" t="s">
        <v>106</v>
      </c>
      <c r="X7" s="54">
        <v>2.5</v>
      </c>
      <c r="Y7" s="2" t="s">
        <v>19</v>
      </c>
      <c r="Z7" s="3">
        <v>1.8</v>
      </c>
      <c r="AA7" s="3">
        <f>Z7*1</f>
        <v>1.8</v>
      </c>
      <c r="AB7" s="3" t="s">
        <v>18</v>
      </c>
      <c r="AC7" s="3">
        <f>Z7*5</f>
        <v>9</v>
      </c>
      <c r="AD7" s="3">
        <f>AA7*4+AC7*4</f>
        <v>43.2</v>
      </c>
    </row>
    <row r="8" spans="1:30" ht="13.5" customHeight="1" x14ac:dyDescent="0.25">
      <c r="A8" s="167" t="s">
        <v>89</v>
      </c>
      <c r="B8" s="162"/>
      <c r="C8" s="17"/>
      <c r="D8" s="20"/>
      <c r="E8" s="12"/>
      <c r="F8" s="10" t="s">
        <v>114</v>
      </c>
      <c r="G8" s="17"/>
      <c r="H8" s="13">
        <v>5</v>
      </c>
      <c r="I8" s="10" t="s">
        <v>113</v>
      </c>
      <c r="J8" s="78"/>
      <c r="K8" s="13">
        <v>10</v>
      </c>
      <c r="L8" s="10"/>
      <c r="M8" s="136"/>
      <c r="N8" s="13"/>
      <c r="O8" s="10"/>
      <c r="P8" s="17"/>
      <c r="Q8" s="10"/>
      <c r="R8" s="10" t="s">
        <v>238</v>
      </c>
      <c r="S8" s="17"/>
      <c r="T8" s="13">
        <v>10</v>
      </c>
      <c r="U8" s="165"/>
      <c r="V8" s="55" t="s">
        <v>10</v>
      </c>
      <c r="W8" s="26" t="s">
        <v>107</v>
      </c>
      <c r="X8" s="54"/>
      <c r="Y8" s="2" t="s">
        <v>20</v>
      </c>
      <c r="Z8" s="3">
        <v>2.5</v>
      </c>
      <c r="AA8" s="3"/>
      <c r="AB8" s="3">
        <f>Z8*5</f>
        <v>12.5</v>
      </c>
      <c r="AC8" s="3" t="s">
        <v>18</v>
      </c>
      <c r="AD8" s="3">
        <f>AB8*9</f>
        <v>112.5</v>
      </c>
    </row>
    <row r="9" spans="1:30" ht="13.5" customHeight="1" x14ac:dyDescent="0.25">
      <c r="A9" s="168"/>
      <c r="B9" s="163"/>
      <c r="C9" s="17"/>
      <c r="D9" s="20"/>
      <c r="E9" s="12"/>
      <c r="F9" s="10"/>
      <c r="G9" s="17"/>
      <c r="H9" s="13"/>
      <c r="I9" s="24" t="s">
        <v>119</v>
      </c>
      <c r="J9" s="25"/>
      <c r="K9" s="26">
        <v>5</v>
      </c>
      <c r="L9" s="24"/>
      <c r="M9" s="25"/>
      <c r="N9" s="26"/>
      <c r="O9" s="10"/>
      <c r="P9" s="17"/>
      <c r="Q9" s="10"/>
      <c r="R9" s="10" t="s">
        <v>234</v>
      </c>
      <c r="S9" s="17"/>
      <c r="T9" s="13">
        <v>10</v>
      </c>
      <c r="U9" s="165"/>
      <c r="V9" s="53">
        <f>X4*2+X5*7+X6</f>
        <v>33.199999999999996</v>
      </c>
      <c r="W9" s="56" t="s">
        <v>38</v>
      </c>
      <c r="X9" s="57"/>
      <c r="Y9" s="2" t="s">
        <v>21</v>
      </c>
      <c r="Z9" s="3">
        <v>1</v>
      </c>
      <c r="AC9" s="2">
        <f>Z9*15</f>
        <v>15</v>
      </c>
    </row>
    <row r="10" spans="1:30" ht="13.5" customHeight="1" x14ac:dyDescent="0.25">
      <c r="A10" s="18" t="s">
        <v>90</v>
      </c>
      <c r="B10" s="19"/>
      <c r="C10" s="17"/>
      <c r="D10" s="20"/>
      <c r="E10" s="12"/>
      <c r="F10" s="10"/>
      <c r="G10" s="17"/>
      <c r="H10" s="13"/>
      <c r="I10" s="10" t="s">
        <v>120</v>
      </c>
      <c r="J10" s="13"/>
      <c r="K10" s="13">
        <v>10</v>
      </c>
      <c r="L10" s="10"/>
      <c r="M10" s="136"/>
      <c r="N10" s="10"/>
      <c r="O10" s="10"/>
      <c r="P10" s="17"/>
      <c r="Q10" s="10"/>
      <c r="R10" s="10"/>
      <c r="S10" s="17"/>
      <c r="T10" s="13"/>
      <c r="U10" s="165"/>
      <c r="V10" s="55" t="s">
        <v>11</v>
      </c>
      <c r="W10" s="24"/>
      <c r="X10" s="54"/>
      <c r="AA10" s="2">
        <f>SUM(AA5:AA9)</f>
        <v>27.8</v>
      </c>
      <c r="AB10" s="2">
        <f>SUM(AB5:AB9)</f>
        <v>22.5</v>
      </c>
      <c r="AC10" s="2">
        <f>SUM(AC5:AC9)</f>
        <v>114</v>
      </c>
      <c r="AD10" s="2">
        <f>AA10*4+AB10*9+AC10*4</f>
        <v>769.7</v>
      </c>
    </row>
    <row r="11" spans="1:30" ht="13.5" customHeight="1" x14ac:dyDescent="0.25">
      <c r="A11" s="75"/>
      <c r="B11" s="76"/>
      <c r="C11" s="17"/>
      <c r="D11" s="20"/>
      <c r="E11" s="12"/>
      <c r="F11" s="70"/>
      <c r="G11" s="69"/>
      <c r="H11" s="71"/>
      <c r="I11" s="70"/>
      <c r="J11" s="72"/>
      <c r="K11" s="70"/>
      <c r="L11" s="70"/>
      <c r="M11" s="72"/>
      <c r="N11" s="70"/>
      <c r="O11" s="70"/>
      <c r="P11" s="69"/>
      <c r="Q11" s="70"/>
      <c r="R11" s="70"/>
      <c r="S11" s="69"/>
      <c r="T11" s="71"/>
      <c r="U11" s="166"/>
      <c r="V11" s="58">
        <f>V5*4+V7*9+V9*4</f>
        <v>799.3</v>
      </c>
      <c r="W11" s="59"/>
      <c r="X11" s="60"/>
      <c r="AA11" s="21">
        <f>AA10*4/AD10</f>
        <v>0.14447187215798363</v>
      </c>
      <c r="AB11" s="21">
        <f>AB10*9/AD10</f>
        <v>0.26308951539560865</v>
      </c>
      <c r="AC11" s="21">
        <f>AC10*4/AD10</f>
        <v>0.59243861244640761</v>
      </c>
    </row>
    <row r="12" spans="1:30" ht="13.5" customHeight="1" x14ac:dyDescent="0.25">
      <c r="A12" s="23">
        <v>11</v>
      </c>
      <c r="B12" s="163"/>
      <c r="C12" s="65" t="str">
        <f>菜單!E3</f>
        <v>紫米飯</v>
      </c>
      <c r="D12" s="65" t="s">
        <v>129</v>
      </c>
      <c r="E12" s="65"/>
      <c r="F12" s="68" t="str">
        <f>菜單!E4</f>
        <v>麻油雞</v>
      </c>
      <c r="G12" s="68" t="s">
        <v>128</v>
      </c>
      <c r="H12" s="68"/>
      <c r="I12" s="68" t="str">
        <f>菜單!E5</f>
        <v>日式咖哩</v>
      </c>
      <c r="J12" s="68" t="s">
        <v>128</v>
      </c>
      <c r="K12" s="68"/>
      <c r="L12" s="68" t="str">
        <f>菜單!E6</f>
        <v>茶碗蒸</v>
      </c>
      <c r="M12" s="86" t="s">
        <v>128</v>
      </c>
      <c r="N12" s="68"/>
      <c r="O12" s="65" t="str">
        <f>菜單!E7</f>
        <v>淺色蔬菜</v>
      </c>
      <c r="P12" s="65" t="s">
        <v>47</v>
      </c>
      <c r="Q12" s="68"/>
      <c r="R12" s="68" t="str">
        <f>菜單!E8</f>
        <v>熊貓粉圓</v>
      </c>
      <c r="S12" s="68" t="s">
        <v>128</v>
      </c>
      <c r="T12" s="68"/>
      <c r="U12" s="164" t="s">
        <v>91</v>
      </c>
      <c r="V12" s="50" t="s">
        <v>6</v>
      </c>
      <c r="W12" s="51" t="s">
        <v>103</v>
      </c>
      <c r="X12" s="52">
        <v>6</v>
      </c>
      <c r="AA12" s="2" t="s">
        <v>12</v>
      </c>
      <c r="AB12" s="2" t="s">
        <v>13</v>
      </c>
      <c r="AC12" s="2" t="s">
        <v>14</v>
      </c>
      <c r="AD12" s="2" t="s">
        <v>15</v>
      </c>
    </row>
    <row r="13" spans="1:30" ht="13.5" customHeight="1" x14ac:dyDescent="0.25">
      <c r="A13" s="23" t="s">
        <v>92</v>
      </c>
      <c r="B13" s="169"/>
      <c r="C13" s="10" t="s">
        <v>121</v>
      </c>
      <c r="D13" s="13"/>
      <c r="E13" s="13">
        <v>40</v>
      </c>
      <c r="F13" s="10" t="s">
        <v>123</v>
      </c>
      <c r="G13" s="13"/>
      <c r="H13" s="13">
        <v>60</v>
      </c>
      <c r="I13" s="10" t="s">
        <v>127</v>
      </c>
      <c r="J13" s="13"/>
      <c r="K13" s="13">
        <v>30</v>
      </c>
      <c r="L13" s="10" t="s">
        <v>115</v>
      </c>
      <c r="M13" s="78"/>
      <c r="N13" s="13">
        <v>20</v>
      </c>
      <c r="O13" s="10" t="str">
        <f>O12</f>
        <v>淺色蔬菜</v>
      </c>
      <c r="P13" s="10"/>
      <c r="Q13" s="10">
        <v>100</v>
      </c>
      <c r="R13" s="84" t="s">
        <v>401</v>
      </c>
      <c r="S13" s="78"/>
      <c r="T13" s="13">
        <v>10</v>
      </c>
      <c r="U13" s="165"/>
      <c r="V13" s="53">
        <f>X12*15+X14*5+10</f>
        <v>110.5</v>
      </c>
      <c r="W13" s="26" t="s">
        <v>26</v>
      </c>
      <c r="X13" s="54">
        <v>2.5</v>
      </c>
      <c r="Y13" s="3" t="s">
        <v>16</v>
      </c>
      <c r="Z13" s="3">
        <v>6.2</v>
      </c>
      <c r="AA13" s="3">
        <f>Z13*2</f>
        <v>12.4</v>
      </c>
      <c r="AB13" s="3"/>
      <c r="AC13" s="3">
        <f>Z13*15</f>
        <v>93</v>
      </c>
      <c r="AD13" s="3">
        <f>AA13*4+AC13*4</f>
        <v>421.6</v>
      </c>
    </row>
    <row r="14" spans="1:30" ht="13.5" customHeight="1" x14ac:dyDescent="0.25">
      <c r="A14" s="23">
        <v>2</v>
      </c>
      <c r="B14" s="169"/>
      <c r="C14" s="10" t="s">
        <v>122</v>
      </c>
      <c r="D14" s="13"/>
      <c r="E14" s="13">
        <v>70</v>
      </c>
      <c r="F14" s="10" t="s">
        <v>124</v>
      </c>
      <c r="G14" s="13"/>
      <c r="H14" s="13">
        <v>10</v>
      </c>
      <c r="I14" s="10" t="s">
        <v>374</v>
      </c>
      <c r="J14" s="13"/>
      <c r="K14" s="13">
        <v>10</v>
      </c>
      <c r="L14" s="10" t="s">
        <v>237</v>
      </c>
      <c r="M14" s="13"/>
      <c r="N14" s="13">
        <v>40</v>
      </c>
      <c r="O14" s="10"/>
      <c r="P14" s="10"/>
      <c r="Q14" s="10"/>
      <c r="R14" s="10" t="s">
        <v>402</v>
      </c>
      <c r="S14" s="78"/>
      <c r="T14" s="13">
        <v>10</v>
      </c>
      <c r="U14" s="165"/>
      <c r="V14" s="55" t="s">
        <v>8</v>
      </c>
      <c r="W14" s="26" t="s">
        <v>33</v>
      </c>
      <c r="X14" s="54">
        <v>2.1</v>
      </c>
      <c r="Y14" s="14" t="s">
        <v>17</v>
      </c>
      <c r="Z14" s="3">
        <v>2</v>
      </c>
      <c r="AA14" s="15">
        <f>Z14*7</f>
        <v>14</v>
      </c>
      <c r="AB14" s="3">
        <f>Z14*5</f>
        <v>10</v>
      </c>
      <c r="AC14" s="3" t="s">
        <v>18</v>
      </c>
      <c r="AD14" s="16">
        <f>AA14*4+AB14*9</f>
        <v>146</v>
      </c>
    </row>
    <row r="15" spans="1:30" ht="13.5" customHeight="1" x14ac:dyDescent="0.25">
      <c r="A15" s="23" t="s">
        <v>93</v>
      </c>
      <c r="B15" s="169"/>
      <c r="C15" s="17"/>
      <c r="D15" s="20"/>
      <c r="E15" s="12"/>
      <c r="F15" s="10" t="s">
        <v>126</v>
      </c>
      <c r="G15" s="136"/>
      <c r="H15" s="13">
        <v>2</v>
      </c>
      <c r="I15" s="10" t="s">
        <v>112</v>
      </c>
      <c r="J15" s="20"/>
      <c r="K15" s="61">
        <v>15</v>
      </c>
      <c r="L15" s="10"/>
      <c r="M15" s="13"/>
      <c r="N15" s="13"/>
      <c r="O15" s="10"/>
      <c r="P15" s="17"/>
      <c r="Q15" s="10"/>
      <c r="R15" s="10"/>
      <c r="S15" s="13"/>
      <c r="T15" s="13"/>
      <c r="U15" s="165"/>
      <c r="V15" s="53">
        <f>X13*5+X15*5</f>
        <v>25.5</v>
      </c>
      <c r="W15" s="26" t="s">
        <v>108</v>
      </c>
      <c r="X15" s="54">
        <v>2.6</v>
      </c>
      <c r="Y15" s="2" t="s">
        <v>19</v>
      </c>
      <c r="Z15" s="3">
        <v>1.6</v>
      </c>
      <c r="AA15" s="3">
        <f>Z15*1</f>
        <v>1.6</v>
      </c>
      <c r="AB15" s="3" t="s">
        <v>18</v>
      </c>
      <c r="AC15" s="3">
        <f>Z15*5</f>
        <v>8</v>
      </c>
      <c r="AD15" s="3">
        <f>AA15*4+AC15*4</f>
        <v>38.4</v>
      </c>
    </row>
    <row r="16" spans="1:30" ht="13.5" customHeight="1" x14ac:dyDescent="0.25">
      <c r="A16" s="167" t="s">
        <v>94</v>
      </c>
      <c r="B16" s="169"/>
      <c r="C16" s="17"/>
      <c r="D16" s="20"/>
      <c r="E16" s="12"/>
      <c r="F16" s="10" t="s">
        <v>125</v>
      </c>
      <c r="G16" s="13"/>
      <c r="H16" s="13"/>
      <c r="I16" s="10" t="s">
        <v>376</v>
      </c>
      <c r="J16" s="85"/>
      <c r="K16" s="13">
        <v>10</v>
      </c>
      <c r="L16" s="10"/>
      <c r="M16" s="136"/>
      <c r="N16" s="13"/>
      <c r="O16" s="10"/>
      <c r="P16" s="17"/>
      <c r="Q16" s="10"/>
      <c r="R16" s="10"/>
      <c r="S16" s="13"/>
      <c r="T16" s="13"/>
      <c r="U16" s="165"/>
      <c r="V16" s="55" t="s">
        <v>10</v>
      </c>
      <c r="W16" s="26" t="s">
        <v>35</v>
      </c>
      <c r="X16" s="54"/>
      <c r="Y16" s="2" t="s">
        <v>20</v>
      </c>
      <c r="Z16" s="3">
        <v>2.5</v>
      </c>
      <c r="AA16" s="3"/>
      <c r="AB16" s="3">
        <f>Z16*5</f>
        <v>12.5</v>
      </c>
      <c r="AC16" s="3" t="s">
        <v>18</v>
      </c>
      <c r="AD16" s="3">
        <f>AB16*9</f>
        <v>112.5</v>
      </c>
    </row>
    <row r="17" spans="1:30" ht="13.5" customHeight="1" x14ac:dyDescent="0.25">
      <c r="A17" s="167"/>
      <c r="B17" s="169"/>
      <c r="C17" s="17"/>
      <c r="D17" s="20"/>
      <c r="E17" s="12"/>
      <c r="F17" s="10"/>
      <c r="G17" s="17"/>
      <c r="H17" s="13"/>
      <c r="I17" s="10" t="s">
        <v>375</v>
      </c>
      <c r="J17" s="136"/>
      <c r="K17" s="13"/>
      <c r="L17" s="24"/>
      <c r="M17" s="25"/>
      <c r="N17" s="26"/>
      <c r="O17" s="10"/>
      <c r="P17" s="17"/>
      <c r="Q17" s="10"/>
      <c r="R17" s="10"/>
      <c r="S17" s="78"/>
      <c r="T17" s="13"/>
      <c r="U17" s="165"/>
      <c r="V17" s="53">
        <f>X12*2+X13*7+X14</f>
        <v>31.6</v>
      </c>
      <c r="W17" s="56" t="s">
        <v>28</v>
      </c>
      <c r="X17" s="57"/>
      <c r="Y17" s="2" t="s">
        <v>21</v>
      </c>
      <c r="Z17" s="3">
        <v>1</v>
      </c>
      <c r="AC17" s="2">
        <f>Z17*15</f>
        <v>15</v>
      </c>
    </row>
    <row r="18" spans="1:30" ht="13.5" customHeight="1" x14ac:dyDescent="0.25">
      <c r="A18" s="18" t="s">
        <v>90</v>
      </c>
      <c r="B18" s="19"/>
      <c r="C18" s="17"/>
      <c r="D18" s="20"/>
      <c r="E18" s="12"/>
      <c r="F18" s="10"/>
      <c r="G18" s="17"/>
      <c r="H18" s="13"/>
      <c r="I18" s="10"/>
      <c r="J18" s="136"/>
      <c r="K18" s="10"/>
      <c r="L18" s="10"/>
      <c r="M18" s="136"/>
      <c r="N18" s="13"/>
      <c r="O18" s="10"/>
      <c r="P18" s="17"/>
      <c r="Q18" s="10"/>
      <c r="R18" s="10"/>
      <c r="S18" s="17"/>
      <c r="T18" s="13"/>
      <c r="U18" s="165"/>
      <c r="V18" s="55" t="s">
        <v>11</v>
      </c>
      <c r="W18" s="24"/>
      <c r="X18" s="54"/>
      <c r="AA18" s="2">
        <f>SUM(AA13:AA17)</f>
        <v>28</v>
      </c>
      <c r="AB18" s="2">
        <f>SUM(AB13:AB17)</f>
        <v>22.5</v>
      </c>
      <c r="AC18" s="2">
        <f>SUM(AC13:AC17)</f>
        <v>116</v>
      </c>
      <c r="AD18" s="2">
        <f>AA18*4+AB18*9+AC18*4</f>
        <v>778.5</v>
      </c>
    </row>
    <row r="19" spans="1:30" ht="13.5" customHeight="1" thickBot="1" x14ac:dyDescent="0.3">
      <c r="A19" s="73"/>
      <c r="B19" s="74"/>
      <c r="C19" s="17"/>
      <c r="D19" s="20"/>
      <c r="E19" s="12"/>
      <c r="F19" s="70"/>
      <c r="G19" s="69"/>
      <c r="H19" s="71"/>
      <c r="I19" s="70"/>
      <c r="J19" s="72"/>
      <c r="K19" s="70"/>
      <c r="L19" s="70"/>
      <c r="M19" s="72"/>
      <c r="N19" s="70"/>
      <c r="O19" s="70"/>
      <c r="P19" s="69"/>
      <c r="Q19" s="70"/>
      <c r="R19" s="70"/>
      <c r="S19" s="69"/>
      <c r="T19" s="71"/>
      <c r="U19" s="166"/>
      <c r="V19" s="58">
        <f>V13*4+V15*9+V17*4</f>
        <v>797.9</v>
      </c>
      <c r="W19" s="59"/>
      <c r="X19" s="60"/>
      <c r="AA19" s="21">
        <f>AA18*4/AD18</f>
        <v>0.14386640976236351</v>
      </c>
      <c r="AB19" s="21">
        <f>AB18*9/AD18</f>
        <v>0.26011560693641617</v>
      </c>
      <c r="AC19" s="21">
        <f>AC18*4/AD18</f>
        <v>0.59601798330122024</v>
      </c>
    </row>
    <row r="20" spans="1:30" ht="13.5" customHeight="1" x14ac:dyDescent="0.25">
      <c r="A20" s="22">
        <v>11</v>
      </c>
      <c r="B20" s="169"/>
      <c r="C20" s="65" t="str">
        <f>菜單!I3</f>
        <v>古早味炒麵</v>
      </c>
      <c r="D20" s="66" t="s">
        <v>45</v>
      </c>
      <c r="E20" s="67"/>
      <c r="F20" s="68" t="str">
        <f>菜單!I4</f>
        <v>烤雞翅</v>
      </c>
      <c r="G20" s="68" t="s">
        <v>128</v>
      </c>
      <c r="H20" s="68"/>
      <c r="I20" s="68" t="str">
        <f>菜單!I5</f>
        <v>奶皇包(冷)</v>
      </c>
      <c r="J20" s="86" t="s">
        <v>243</v>
      </c>
      <c r="K20" s="68"/>
      <c r="L20" s="68" t="str">
        <f>菜單!I6</f>
        <v>砂鍋白菜滷</v>
      </c>
      <c r="M20" s="86" t="s">
        <v>246</v>
      </c>
      <c r="N20" s="68"/>
      <c r="O20" s="65" t="str">
        <f>菜單!I7</f>
        <v>深色蔬菜</v>
      </c>
      <c r="P20" s="65" t="s">
        <v>47</v>
      </c>
      <c r="Q20" s="68"/>
      <c r="R20" s="68" t="str">
        <f>菜單!I8</f>
        <v>味噌豆腐湯(豆)</v>
      </c>
      <c r="S20" s="68" t="s">
        <v>128</v>
      </c>
      <c r="T20" s="68"/>
      <c r="U20" s="164" t="s">
        <v>91</v>
      </c>
      <c r="V20" s="50" t="s">
        <v>6</v>
      </c>
      <c r="W20" s="51" t="s">
        <v>25</v>
      </c>
      <c r="X20" s="52">
        <v>6</v>
      </c>
      <c r="AA20" s="2" t="s">
        <v>12</v>
      </c>
      <c r="AB20" s="2" t="s">
        <v>13</v>
      </c>
      <c r="AC20" s="2" t="s">
        <v>14</v>
      </c>
      <c r="AD20" s="2" t="s">
        <v>15</v>
      </c>
    </row>
    <row r="21" spans="1:30" ht="13.5" customHeight="1" x14ac:dyDescent="0.25">
      <c r="A21" s="23" t="s">
        <v>92</v>
      </c>
      <c r="B21" s="169"/>
      <c r="C21" s="10" t="s">
        <v>134</v>
      </c>
      <c r="D21" s="83"/>
      <c r="E21" s="12">
        <v>150</v>
      </c>
      <c r="F21" s="10" t="s">
        <v>242</v>
      </c>
      <c r="G21" s="13"/>
      <c r="H21" s="13">
        <v>65</v>
      </c>
      <c r="I21" s="24" t="s">
        <v>245</v>
      </c>
      <c r="J21" s="26" t="s">
        <v>244</v>
      </c>
      <c r="K21" s="13">
        <v>30</v>
      </c>
      <c r="L21" s="10" t="s">
        <v>247</v>
      </c>
      <c r="M21" s="13"/>
      <c r="N21" s="13">
        <v>40</v>
      </c>
      <c r="O21" s="10" t="str">
        <f>O20</f>
        <v>深色蔬菜</v>
      </c>
      <c r="P21" s="10"/>
      <c r="Q21" s="10">
        <v>100</v>
      </c>
      <c r="R21" s="10" t="s">
        <v>251</v>
      </c>
      <c r="S21" s="13" t="s">
        <v>254</v>
      </c>
      <c r="T21" s="13">
        <v>20</v>
      </c>
      <c r="U21" s="165"/>
      <c r="V21" s="53">
        <f>X20*15+X22*5+10</f>
        <v>110.5</v>
      </c>
      <c r="W21" s="26" t="s">
        <v>26</v>
      </c>
      <c r="X21" s="54">
        <v>2.2000000000000002</v>
      </c>
      <c r="Y21" s="3" t="s">
        <v>16</v>
      </c>
      <c r="Z21" s="3">
        <v>6.2</v>
      </c>
      <c r="AA21" s="3">
        <f>Z21*2</f>
        <v>12.4</v>
      </c>
      <c r="AB21" s="3"/>
      <c r="AC21" s="3">
        <f>Z21*15</f>
        <v>93</v>
      </c>
      <c r="AD21" s="3">
        <f>AA21*4+AC21*4</f>
        <v>421.6</v>
      </c>
    </row>
    <row r="22" spans="1:30" ht="13.5" customHeight="1" x14ac:dyDescent="0.25">
      <c r="A22" s="23">
        <v>3</v>
      </c>
      <c r="B22" s="169"/>
      <c r="C22" s="10" t="s">
        <v>135</v>
      </c>
      <c r="D22" s="13"/>
      <c r="E22" s="13">
        <v>15</v>
      </c>
      <c r="F22" s="10"/>
      <c r="G22" s="13"/>
      <c r="H22" s="13"/>
      <c r="I22" s="10"/>
      <c r="J22" s="13"/>
      <c r="K22" s="13"/>
      <c r="L22" s="10" t="s">
        <v>248</v>
      </c>
      <c r="M22" s="13"/>
      <c r="N22" s="13">
        <v>10</v>
      </c>
      <c r="O22" s="10"/>
      <c r="P22" s="10"/>
      <c r="Q22" s="10"/>
      <c r="R22" s="10" t="s">
        <v>252</v>
      </c>
      <c r="S22" s="13"/>
      <c r="T22" s="13">
        <v>2</v>
      </c>
      <c r="U22" s="165"/>
      <c r="V22" s="55" t="s">
        <v>8</v>
      </c>
      <c r="W22" s="26" t="s">
        <v>33</v>
      </c>
      <c r="X22" s="54">
        <v>2.1</v>
      </c>
      <c r="Y22" s="14" t="s">
        <v>17</v>
      </c>
      <c r="Z22" s="3">
        <v>2.2000000000000002</v>
      </c>
      <c r="AA22" s="15">
        <f>Z22*7</f>
        <v>15.400000000000002</v>
      </c>
      <c r="AB22" s="3">
        <f>Z22*5</f>
        <v>11</v>
      </c>
      <c r="AC22" s="3" t="s">
        <v>18</v>
      </c>
      <c r="AD22" s="16">
        <f>AA22*4+AB22*9</f>
        <v>160.60000000000002</v>
      </c>
    </row>
    <row r="23" spans="1:30" ht="13.5" customHeight="1" x14ac:dyDescent="0.25">
      <c r="A23" s="23" t="s">
        <v>9</v>
      </c>
      <c r="B23" s="169"/>
      <c r="C23" s="10" t="s">
        <v>136</v>
      </c>
      <c r="D23" s="11"/>
      <c r="E23" s="61">
        <v>20</v>
      </c>
      <c r="F23" s="10"/>
      <c r="G23" s="13"/>
      <c r="H23" s="13"/>
      <c r="I23" s="10"/>
      <c r="J23" s="13"/>
      <c r="K23" s="13"/>
      <c r="L23" s="10" t="s">
        <v>238</v>
      </c>
      <c r="M23" s="20"/>
      <c r="N23" s="61">
        <v>5</v>
      </c>
      <c r="O23" s="10"/>
      <c r="P23" s="17"/>
      <c r="Q23" s="10"/>
      <c r="R23" s="10" t="s">
        <v>253</v>
      </c>
      <c r="S23" s="13"/>
      <c r="T23" s="13"/>
      <c r="U23" s="165"/>
      <c r="V23" s="53">
        <f>X21*5+X23*5</f>
        <v>24</v>
      </c>
      <c r="W23" s="26" t="s">
        <v>108</v>
      </c>
      <c r="X23" s="54">
        <v>2.6</v>
      </c>
      <c r="Y23" s="2" t="s">
        <v>19</v>
      </c>
      <c r="Z23" s="3">
        <v>1.6</v>
      </c>
      <c r="AA23" s="3">
        <f>Z23*1</f>
        <v>1.6</v>
      </c>
      <c r="AB23" s="3" t="s">
        <v>18</v>
      </c>
      <c r="AC23" s="3">
        <f>Z23*5</f>
        <v>8</v>
      </c>
      <c r="AD23" s="3">
        <f>AA23*4+AC23*4</f>
        <v>38.4</v>
      </c>
    </row>
    <row r="24" spans="1:30" ht="13.5" customHeight="1" x14ac:dyDescent="0.25">
      <c r="A24" s="167" t="s">
        <v>95</v>
      </c>
      <c r="B24" s="169"/>
      <c r="C24" s="10" t="s">
        <v>113</v>
      </c>
      <c r="D24" s="11"/>
      <c r="E24" s="61">
        <v>5</v>
      </c>
      <c r="F24" s="10"/>
      <c r="G24" s="17"/>
      <c r="H24" s="13"/>
      <c r="I24" s="10"/>
      <c r="J24" s="136"/>
      <c r="K24" s="13"/>
      <c r="L24" s="10" t="s">
        <v>239</v>
      </c>
      <c r="M24" s="13"/>
      <c r="N24" s="61">
        <v>5</v>
      </c>
      <c r="O24" s="10"/>
      <c r="P24" s="17"/>
      <c r="Q24" s="10"/>
      <c r="R24" s="10"/>
      <c r="S24" s="17"/>
      <c r="T24" s="13"/>
      <c r="U24" s="165"/>
      <c r="V24" s="55" t="s">
        <v>10</v>
      </c>
      <c r="W24" s="26" t="s">
        <v>35</v>
      </c>
      <c r="X24" s="54"/>
      <c r="Y24" s="2" t="s">
        <v>20</v>
      </c>
      <c r="Z24" s="3">
        <v>2.5</v>
      </c>
      <c r="AA24" s="3"/>
      <c r="AB24" s="3">
        <f>Z24*5</f>
        <v>12.5</v>
      </c>
      <c r="AC24" s="3" t="s">
        <v>18</v>
      </c>
      <c r="AD24" s="3">
        <f>AB24*9</f>
        <v>112.5</v>
      </c>
    </row>
    <row r="25" spans="1:30" ht="13.5" customHeight="1" x14ac:dyDescent="0.25">
      <c r="A25" s="167"/>
      <c r="B25" s="169"/>
      <c r="C25" s="10" t="s">
        <v>137</v>
      </c>
      <c r="D25" s="20"/>
      <c r="E25" s="61">
        <v>5</v>
      </c>
      <c r="F25" s="10"/>
      <c r="G25" s="17"/>
      <c r="H25" s="13"/>
      <c r="I25" s="10"/>
      <c r="J25" s="136"/>
      <c r="K25" s="13"/>
      <c r="L25" s="24" t="s">
        <v>249</v>
      </c>
      <c r="M25" s="25"/>
      <c r="N25" s="26">
        <v>10</v>
      </c>
      <c r="O25" s="10"/>
      <c r="P25" s="17"/>
      <c r="Q25" s="10"/>
      <c r="R25" s="10"/>
      <c r="S25" s="17"/>
      <c r="T25" s="13"/>
      <c r="U25" s="165"/>
      <c r="V25" s="53">
        <f>X20*2+X21*7+X22</f>
        <v>29.500000000000004</v>
      </c>
      <c r="W25" s="56" t="s">
        <v>28</v>
      </c>
      <c r="X25" s="57"/>
      <c r="Y25" s="2" t="s">
        <v>21</v>
      </c>
      <c r="AC25" s="2">
        <f>Z25*15</f>
        <v>0</v>
      </c>
    </row>
    <row r="26" spans="1:30" ht="13.15" customHeight="1" x14ac:dyDescent="0.25">
      <c r="A26" s="18" t="s">
        <v>90</v>
      </c>
      <c r="B26" s="19"/>
      <c r="C26" s="10" t="s">
        <v>138</v>
      </c>
      <c r="D26" s="79"/>
      <c r="E26" s="61">
        <v>5</v>
      </c>
      <c r="F26" s="10"/>
      <c r="G26" s="17"/>
      <c r="H26" s="13"/>
      <c r="I26" s="10"/>
      <c r="J26" s="136"/>
      <c r="K26" s="10"/>
      <c r="L26" s="10" t="s">
        <v>250</v>
      </c>
      <c r="M26" s="136"/>
      <c r="N26" s="13">
        <v>10</v>
      </c>
      <c r="O26" s="10"/>
      <c r="P26" s="17"/>
      <c r="Q26" s="10"/>
      <c r="R26" s="10"/>
      <c r="S26" s="17"/>
      <c r="T26" s="13"/>
      <c r="U26" s="165"/>
      <c r="V26" s="55" t="s">
        <v>11</v>
      </c>
      <c r="W26" s="24"/>
      <c r="X26" s="54"/>
      <c r="AA26" s="2">
        <f>SUM(AA21:AA25)</f>
        <v>29.400000000000006</v>
      </c>
      <c r="AB26" s="2">
        <f>SUM(AB21:AB25)</f>
        <v>23.5</v>
      </c>
      <c r="AC26" s="2">
        <f>SUM(AC21:AC25)</f>
        <v>101</v>
      </c>
      <c r="AD26" s="2">
        <f>AA26*4+AB26*9+AC26*4</f>
        <v>733.1</v>
      </c>
    </row>
    <row r="27" spans="1:30" ht="13.5" customHeight="1" thickBot="1" x14ac:dyDescent="0.3">
      <c r="A27" s="73"/>
      <c r="B27" s="74"/>
      <c r="C27" s="10"/>
      <c r="D27" s="20"/>
      <c r="E27" s="12"/>
      <c r="F27" s="70"/>
      <c r="G27" s="69"/>
      <c r="H27" s="71"/>
      <c r="I27" s="70"/>
      <c r="J27" s="72"/>
      <c r="K27" s="70"/>
      <c r="L27" s="70"/>
      <c r="M27" s="72"/>
      <c r="N27" s="70"/>
      <c r="O27" s="70"/>
      <c r="P27" s="69"/>
      <c r="Q27" s="70"/>
      <c r="R27" s="70"/>
      <c r="S27" s="69"/>
      <c r="T27" s="71"/>
      <c r="U27" s="166"/>
      <c r="V27" s="58">
        <f>V21*4+V23*9+V25*4</f>
        <v>776</v>
      </c>
      <c r="W27" s="59"/>
      <c r="X27" s="60"/>
      <c r="AA27" s="21">
        <f>AA26*4/AD26</f>
        <v>0.16041467739735374</v>
      </c>
      <c r="AB27" s="21">
        <f>AB26*9/AD26</f>
        <v>0.28850088664575091</v>
      </c>
      <c r="AC27" s="21">
        <f>AC26*4/AD26</f>
        <v>0.55108443595689538</v>
      </c>
    </row>
    <row r="28" spans="1:30" ht="13.5" customHeight="1" x14ac:dyDescent="0.25">
      <c r="A28" s="22">
        <v>11</v>
      </c>
      <c r="B28" s="169"/>
      <c r="C28" s="65" t="str">
        <f>菜單!M3</f>
        <v>胚芽飯</v>
      </c>
      <c r="D28" s="65" t="s">
        <v>129</v>
      </c>
      <c r="E28" s="65"/>
      <c r="F28" s="65" t="str">
        <f>菜單!M4</f>
        <v>石板山豬肉</v>
      </c>
      <c r="G28" s="65" t="s">
        <v>128</v>
      </c>
      <c r="H28" s="65"/>
      <c r="I28" s="68" t="str">
        <f>菜單!M5</f>
        <v>雙蘿海帶(豆)</v>
      </c>
      <c r="J28" s="68" t="s">
        <v>128</v>
      </c>
      <c r="K28" s="68"/>
      <c r="L28" s="68" t="str">
        <f>菜單!M6</f>
        <v>港式公仔麵</v>
      </c>
      <c r="M28" s="86" t="s">
        <v>246</v>
      </c>
      <c r="N28" s="68"/>
      <c r="O28" s="65" t="str">
        <f>菜單!M7</f>
        <v>深色蔬菜</v>
      </c>
      <c r="P28" s="65" t="s">
        <v>47</v>
      </c>
      <c r="Q28" s="68"/>
      <c r="R28" s="68" t="str">
        <f>菜單!M8</f>
        <v>酸辣湯(芡)</v>
      </c>
      <c r="S28" s="68" t="s">
        <v>128</v>
      </c>
      <c r="T28" s="68"/>
      <c r="U28" s="164" t="s">
        <v>91</v>
      </c>
      <c r="V28" s="50" t="s">
        <v>6</v>
      </c>
      <c r="W28" s="51" t="s">
        <v>37</v>
      </c>
      <c r="X28" s="52">
        <v>6</v>
      </c>
      <c r="Y28" s="80" t="s">
        <v>43</v>
      </c>
      <c r="Z28" s="80" t="s">
        <v>44</v>
      </c>
      <c r="AA28" s="2" t="s">
        <v>12</v>
      </c>
      <c r="AB28" s="2" t="s">
        <v>13</v>
      </c>
      <c r="AC28" s="2" t="s">
        <v>14</v>
      </c>
      <c r="AD28" s="2" t="s">
        <v>15</v>
      </c>
    </row>
    <row r="29" spans="1:30" ht="13.5" customHeight="1" x14ac:dyDescent="0.25">
      <c r="A29" s="23" t="s">
        <v>7</v>
      </c>
      <c r="B29" s="169"/>
      <c r="C29" s="10" t="s">
        <v>132</v>
      </c>
      <c r="D29" s="78"/>
      <c r="E29" s="13">
        <v>40</v>
      </c>
      <c r="F29" s="10" t="s">
        <v>111</v>
      </c>
      <c r="G29" s="77"/>
      <c r="H29" s="13">
        <v>50</v>
      </c>
      <c r="I29" s="10" t="s">
        <v>256</v>
      </c>
      <c r="J29" s="78"/>
      <c r="K29" s="13">
        <v>10</v>
      </c>
      <c r="L29" s="10" t="s">
        <v>258</v>
      </c>
      <c r="M29" s="13"/>
      <c r="N29" s="13">
        <v>10</v>
      </c>
      <c r="O29" s="10" t="str">
        <f>O28</f>
        <v>深色蔬菜</v>
      </c>
      <c r="P29" s="10"/>
      <c r="Q29" s="10">
        <v>100</v>
      </c>
      <c r="R29" s="10" t="s">
        <v>130</v>
      </c>
      <c r="S29" s="13"/>
      <c r="T29" s="26">
        <v>10</v>
      </c>
      <c r="U29" s="165"/>
      <c r="V29" s="53">
        <f>X28*15+X30*5+10</f>
        <v>110.5</v>
      </c>
      <c r="W29" s="26" t="s">
        <v>32</v>
      </c>
      <c r="X29" s="54">
        <v>2.2000000000000002</v>
      </c>
      <c r="Y29" s="80">
        <f>V31*9/V35*100</f>
        <v>27.41412832145172</v>
      </c>
      <c r="Z29" s="80">
        <f>V33*4/V35*100</f>
        <v>15.294880103694103</v>
      </c>
      <c r="AA29" s="3">
        <f>Z29*2</f>
        <v>30.589760207388206</v>
      </c>
      <c r="AB29" s="3"/>
      <c r="AC29" s="3">
        <f>Z29*15</f>
        <v>229.42320155541154</v>
      </c>
      <c r="AD29" s="3">
        <f>AA29*4+AC29*4</f>
        <v>1040.051847051199</v>
      </c>
    </row>
    <row r="30" spans="1:30" ht="13.5" customHeight="1" x14ac:dyDescent="0.25">
      <c r="A30" s="23">
        <v>4</v>
      </c>
      <c r="B30" s="169"/>
      <c r="C30" s="10" t="s">
        <v>122</v>
      </c>
      <c r="D30" s="78"/>
      <c r="E30" s="13">
        <v>70</v>
      </c>
      <c r="F30" s="10" t="s">
        <v>255</v>
      </c>
      <c r="G30" s="78"/>
      <c r="H30" s="13">
        <v>15</v>
      </c>
      <c r="I30" s="10" t="s">
        <v>238</v>
      </c>
      <c r="J30" s="78"/>
      <c r="K30" s="13">
        <v>10</v>
      </c>
      <c r="L30" s="10" t="s">
        <v>259</v>
      </c>
      <c r="M30" s="13"/>
      <c r="N30" s="13">
        <v>15</v>
      </c>
      <c r="O30" s="10"/>
      <c r="P30" s="10"/>
      <c r="Q30" s="10"/>
      <c r="R30" s="10" t="s">
        <v>167</v>
      </c>
      <c r="S30" s="13" t="s">
        <v>133</v>
      </c>
      <c r="T30" s="26">
        <v>5</v>
      </c>
      <c r="U30" s="165"/>
      <c r="V30" s="55" t="s">
        <v>8</v>
      </c>
      <c r="W30" s="26" t="s">
        <v>33</v>
      </c>
      <c r="X30" s="54">
        <v>2.1</v>
      </c>
      <c r="Y30" s="42"/>
      <c r="Z30" s="42"/>
      <c r="AA30" s="15">
        <f>Z30*7</f>
        <v>0</v>
      </c>
      <c r="AB30" s="3">
        <f>Z30*5</f>
        <v>0</v>
      </c>
      <c r="AC30" s="3" t="s">
        <v>18</v>
      </c>
      <c r="AD30" s="16">
        <f>AA30*4+AB30*9</f>
        <v>0</v>
      </c>
    </row>
    <row r="31" spans="1:30" ht="13.5" customHeight="1" x14ac:dyDescent="0.25">
      <c r="A31" s="23" t="s">
        <v>9</v>
      </c>
      <c r="B31" s="169"/>
      <c r="C31" s="17"/>
      <c r="D31" s="83"/>
      <c r="E31" s="12"/>
      <c r="F31" s="10" t="s">
        <v>238</v>
      </c>
      <c r="G31" s="13"/>
      <c r="H31" s="13">
        <v>10</v>
      </c>
      <c r="I31" s="10" t="s">
        <v>257</v>
      </c>
      <c r="J31" s="85"/>
      <c r="K31" s="13">
        <v>15</v>
      </c>
      <c r="L31" s="10" t="s">
        <v>238</v>
      </c>
      <c r="M31" s="13"/>
      <c r="N31" s="13">
        <v>5</v>
      </c>
      <c r="O31" s="10"/>
      <c r="P31" s="17"/>
      <c r="Q31" s="10"/>
      <c r="R31" s="10" t="s">
        <v>147</v>
      </c>
      <c r="S31" s="13" t="s">
        <v>143</v>
      </c>
      <c r="T31" s="13">
        <v>20</v>
      </c>
      <c r="U31" s="165"/>
      <c r="V31" s="53">
        <f>X29*5+X31*5</f>
        <v>23.5</v>
      </c>
      <c r="W31" s="26" t="s">
        <v>34</v>
      </c>
      <c r="X31" s="54">
        <v>2.5</v>
      </c>
      <c r="Y31" s="42"/>
      <c r="Z31" s="42"/>
      <c r="AA31" s="3">
        <f>Z31*1</f>
        <v>0</v>
      </c>
      <c r="AB31" s="3" t="s">
        <v>18</v>
      </c>
      <c r="AC31" s="3">
        <f>Z31*5</f>
        <v>0</v>
      </c>
      <c r="AD31" s="3">
        <f>AA31*4+AC31*4</f>
        <v>0</v>
      </c>
    </row>
    <row r="32" spans="1:30" ht="13.5" customHeight="1" x14ac:dyDescent="0.25">
      <c r="A32" s="167" t="s">
        <v>96</v>
      </c>
      <c r="B32" s="169"/>
      <c r="C32" s="10"/>
      <c r="D32" s="83"/>
      <c r="E32" s="61"/>
      <c r="F32" s="10"/>
      <c r="G32" s="17"/>
      <c r="H32" s="13"/>
      <c r="I32" s="10" t="s">
        <v>251</v>
      </c>
      <c r="J32" s="13" t="s">
        <v>254</v>
      </c>
      <c r="K32" s="13">
        <v>15</v>
      </c>
      <c r="L32" s="10" t="s">
        <v>260</v>
      </c>
      <c r="M32" s="13"/>
      <c r="N32" s="13">
        <v>10</v>
      </c>
      <c r="O32" s="10"/>
      <c r="P32" s="17"/>
      <c r="Q32" s="10"/>
      <c r="R32" s="10" t="s">
        <v>113</v>
      </c>
      <c r="S32" s="17"/>
      <c r="T32" s="13">
        <v>10</v>
      </c>
      <c r="U32" s="165"/>
      <c r="V32" s="55" t="s">
        <v>10</v>
      </c>
      <c r="W32" s="26" t="s">
        <v>35</v>
      </c>
      <c r="X32" s="54"/>
      <c r="Y32" s="42"/>
      <c r="Z32" s="42"/>
      <c r="AA32" s="3"/>
      <c r="AB32" s="3">
        <f>Z32*5</f>
        <v>0</v>
      </c>
      <c r="AC32" s="3" t="s">
        <v>18</v>
      </c>
      <c r="AD32" s="3">
        <f>AB32*9</f>
        <v>0</v>
      </c>
    </row>
    <row r="33" spans="1:30" ht="13.5" customHeight="1" x14ac:dyDescent="0.25">
      <c r="A33" s="167"/>
      <c r="B33" s="169"/>
      <c r="C33" s="17"/>
      <c r="D33" s="20"/>
      <c r="E33" s="12"/>
      <c r="F33" s="10"/>
      <c r="G33" s="17"/>
      <c r="H33" s="13"/>
      <c r="I33" s="10"/>
      <c r="J33" s="136"/>
      <c r="K33" s="13"/>
      <c r="L33" s="24"/>
      <c r="M33" s="25"/>
      <c r="N33" s="26"/>
      <c r="O33" s="10"/>
      <c r="P33" s="17"/>
      <c r="Q33" s="10"/>
      <c r="R33" s="10" t="s">
        <v>131</v>
      </c>
      <c r="S33" s="17"/>
      <c r="T33" s="13">
        <v>2</v>
      </c>
      <c r="U33" s="165"/>
      <c r="V33" s="53">
        <f>X28*2+X29*7+X30</f>
        <v>29.500000000000004</v>
      </c>
      <c r="W33" s="56" t="s">
        <v>36</v>
      </c>
      <c r="X33" s="57"/>
      <c r="Y33" s="41"/>
      <c r="Z33" s="41"/>
      <c r="AC33" s="2">
        <f>Z33*15</f>
        <v>0</v>
      </c>
    </row>
    <row r="34" spans="1:30" ht="13.5" customHeight="1" x14ac:dyDescent="0.25">
      <c r="A34" s="18" t="s">
        <v>90</v>
      </c>
      <c r="B34" s="19"/>
      <c r="C34" s="17"/>
      <c r="D34" s="20"/>
      <c r="E34" s="12"/>
      <c r="F34" s="10"/>
      <c r="G34" s="17"/>
      <c r="H34" s="13"/>
      <c r="I34" s="10"/>
      <c r="J34" s="136"/>
      <c r="K34" s="10"/>
      <c r="L34" s="10"/>
      <c r="M34" s="136"/>
      <c r="N34" s="10"/>
      <c r="O34" s="10"/>
      <c r="P34" s="17"/>
      <c r="Q34" s="10"/>
      <c r="R34" s="10" t="s">
        <v>115</v>
      </c>
      <c r="S34" s="17"/>
      <c r="T34" s="13">
        <v>5</v>
      </c>
      <c r="U34" s="165"/>
      <c r="V34" s="55" t="s">
        <v>11</v>
      </c>
      <c r="W34" s="24"/>
      <c r="X34" s="54"/>
      <c r="Y34" s="81" t="s">
        <v>41</v>
      </c>
      <c r="Z34" s="81" t="s">
        <v>42</v>
      </c>
      <c r="AA34" s="2">
        <f>SUM(AA29:AA33)</f>
        <v>30.589760207388206</v>
      </c>
      <c r="AB34" s="2">
        <f>SUM(AB29:AB33)</f>
        <v>0</v>
      </c>
      <c r="AC34" s="2">
        <f>SUM(AC29:AC33)</f>
        <v>229.42320155541154</v>
      </c>
      <c r="AD34" s="2">
        <f>AA34*4+AB34*9+AC34*4</f>
        <v>1040.051847051199</v>
      </c>
    </row>
    <row r="35" spans="1:30" ht="13.5" customHeight="1" x14ac:dyDescent="0.25">
      <c r="A35" s="27"/>
      <c r="B35" s="28"/>
      <c r="C35" s="17"/>
      <c r="D35" s="20"/>
      <c r="E35" s="12"/>
      <c r="F35" s="70"/>
      <c r="G35" s="69"/>
      <c r="H35" s="71"/>
      <c r="I35" s="70"/>
      <c r="J35" s="72"/>
      <c r="K35" s="70"/>
      <c r="L35" s="70"/>
      <c r="M35" s="72"/>
      <c r="N35" s="70"/>
      <c r="O35" s="70"/>
      <c r="P35" s="69"/>
      <c r="Q35" s="70"/>
      <c r="R35" s="70"/>
      <c r="S35" s="69"/>
      <c r="T35" s="71"/>
      <c r="U35" s="166"/>
      <c r="V35" s="58">
        <f>V29*4+V31*9+V33*4</f>
        <v>771.5</v>
      </c>
      <c r="W35" s="59"/>
      <c r="X35" s="60"/>
      <c r="Y35" s="82">
        <f>B35+E35+H35+K35+N35+Q35</f>
        <v>0</v>
      </c>
      <c r="Z35" s="82">
        <f>C35+F35+I35+L35+O35+R35</f>
        <v>0</v>
      </c>
      <c r="AA35" s="21">
        <f>AA34*4/AD34</f>
        <v>0.11764705882352941</v>
      </c>
      <c r="AB35" s="21">
        <f>AB34*9/AD34</f>
        <v>0</v>
      </c>
      <c r="AC35" s="21">
        <f>AC34*4/AD34</f>
        <v>0.88235294117647056</v>
      </c>
    </row>
    <row r="36" spans="1:30" ht="13.5" customHeight="1" x14ac:dyDescent="0.25">
      <c r="A36" s="22">
        <v>11</v>
      </c>
      <c r="B36" s="161"/>
      <c r="C36" s="65" t="str">
        <f>菜單!Q3</f>
        <v>白飯</v>
      </c>
      <c r="D36" s="66" t="s">
        <v>243</v>
      </c>
      <c r="E36" s="67"/>
      <c r="F36" s="65" t="str">
        <f>菜單!Q4</f>
        <v>米血燒鴨</v>
      </c>
      <c r="G36" s="65" t="s">
        <v>265</v>
      </c>
      <c r="H36" s="65"/>
      <c r="I36" s="68" t="str">
        <f>菜單!Q5</f>
        <v>番茄炒蛋(豆)</v>
      </c>
      <c r="J36" s="68" t="s">
        <v>265</v>
      </c>
      <c r="K36" s="68"/>
      <c r="L36" s="68" t="str">
        <f>菜單!Q6</f>
        <v>鮮魚排(海)(炸)</v>
      </c>
      <c r="M36" s="68" t="s">
        <v>266</v>
      </c>
      <c r="N36" s="68"/>
      <c r="O36" s="65" t="str">
        <f>菜單!Q7</f>
        <v>深色蔬菜</v>
      </c>
      <c r="P36" s="65" t="s">
        <v>98</v>
      </c>
      <c r="Q36" s="68"/>
      <c r="R36" s="65" t="str">
        <f>菜單!Q8</f>
        <v>冬瓜雞湯</v>
      </c>
      <c r="S36" s="65" t="s">
        <v>97</v>
      </c>
      <c r="T36" s="65"/>
      <c r="U36" s="164" t="s">
        <v>91</v>
      </c>
      <c r="V36" s="50" t="s">
        <v>6</v>
      </c>
      <c r="W36" s="51" t="s">
        <v>31</v>
      </c>
      <c r="X36" s="52">
        <v>6</v>
      </c>
      <c r="Y36" s="80" t="s">
        <v>43</v>
      </c>
      <c r="Z36" s="80" t="s">
        <v>44</v>
      </c>
    </row>
    <row r="37" spans="1:30" ht="13.5" customHeight="1" x14ac:dyDescent="0.25">
      <c r="A37" s="23" t="s">
        <v>7</v>
      </c>
      <c r="B37" s="162"/>
      <c r="C37" s="10" t="s">
        <v>261</v>
      </c>
      <c r="D37" s="83"/>
      <c r="E37" s="12">
        <v>110</v>
      </c>
      <c r="F37" s="10" t="s">
        <v>262</v>
      </c>
      <c r="G37" s="13"/>
      <c r="H37" s="13">
        <v>60</v>
      </c>
      <c r="I37" s="10" t="s">
        <v>267</v>
      </c>
      <c r="J37" s="13"/>
      <c r="K37" s="13">
        <v>40</v>
      </c>
      <c r="L37" s="10" t="s">
        <v>268</v>
      </c>
      <c r="M37" s="13" t="s">
        <v>269</v>
      </c>
      <c r="N37" s="13">
        <v>40</v>
      </c>
      <c r="O37" s="10" t="str">
        <f>O36</f>
        <v>深色蔬菜</v>
      </c>
      <c r="P37" s="10"/>
      <c r="Q37" s="10">
        <v>120</v>
      </c>
      <c r="R37" s="10" t="s">
        <v>270</v>
      </c>
      <c r="S37" s="78"/>
      <c r="T37" s="13">
        <v>40</v>
      </c>
      <c r="U37" s="165"/>
      <c r="V37" s="53">
        <f>X36*15+X38*5+10</f>
        <v>110</v>
      </c>
      <c r="W37" s="26" t="s">
        <v>32</v>
      </c>
      <c r="X37" s="54">
        <v>3.3</v>
      </c>
      <c r="Y37" s="80">
        <f>V39*9/V43*100</f>
        <v>31.092633797868601</v>
      </c>
      <c r="Z37" s="80">
        <f>V41*4/V43*100</f>
        <v>17.379084201897175</v>
      </c>
    </row>
    <row r="38" spans="1:30" ht="13.5" customHeight="1" x14ac:dyDescent="0.25">
      <c r="A38" s="23">
        <v>5</v>
      </c>
      <c r="B38" s="162"/>
      <c r="C38" s="10"/>
      <c r="D38" s="13"/>
      <c r="E38" s="13"/>
      <c r="F38" s="10" t="s">
        <v>263</v>
      </c>
      <c r="G38" s="13"/>
      <c r="H38" s="13">
        <v>20</v>
      </c>
      <c r="I38" s="10" t="s">
        <v>251</v>
      </c>
      <c r="J38" s="13" t="s">
        <v>356</v>
      </c>
      <c r="K38" s="13">
        <v>10</v>
      </c>
      <c r="L38" s="10"/>
      <c r="M38" s="78"/>
      <c r="N38" s="13"/>
      <c r="O38" s="10"/>
      <c r="P38" s="10"/>
      <c r="Q38" s="10"/>
      <c r="R38" s="10" t="s">
        <v>271</v>
      </c>
      <c r="S38" s="78"/>
      <c r="T38" s="13">
        <v>10</v>
      </c>
      <c r="U38" s="165"/>
      <c r="V38" s="55" t="s">
        <v>8</v>
      </c>
      <c r="W38" s="26" t="s">
        <v>33</v>
      </c>
      <c r="X38" s="54">
        <v>2</v>
      </c>
      <c r="Y38" s="42"/>
      <c r="Z38" s="42"/>
    </row>
    <row r="39" spans="1:30" ht="13.5" customHeight="1" x14ac:dyDescent="0.25">
      <c r="A39" s="23" t="s">
        <v>93</v>
      </c>
      <c r="B39" s="162"/>
      <c r="C39" s="10"/>
      <c r="D39" s="20"/>
      <c r="E39" s="12"/>
      <c r="F39" s="10" t="s">
        <v>264</v>
      </c>
      <c r="G39" s="136"/>
      <c r="H39" s="13"/>
      <c r="I39" s="10" t="s">
        <v>234</v>
      </c>
      <c r="J39" s="78"/>
      <c r="K39" s="13">
        <v>10</v>
      </c>
      <c r="L39" s="10"/>
      <c r="M39" s="13"/>
      <c r="N39" s="13"/>
      <c r="O39" s="10"/>
      <c r="P39" s="17"/>
      <c r="Q39" s="10"/>
      <c r="R39" s="10"/>
      <c r="S39" s="85"/>
      <c r="T39" s="13"/>
      <c r="U39" s="165"/>
      <c r="V39" s="53">
        <f>X37*5+X39*5</f>
        <v>29.5</v>
      </c>
      <c r="W39" s="26" t="s">
        <v>34</v>
      </c>
      <c r="X39" s="54">
        <v>2.6</v>
      </c>
      <c r="Y39" s="42"/>
      <c r="Z39" s="42"/>
    </row>
    <row r="40" spans="1:30" ht="13.5" customHeight="1" x14ac:dyDescent="0.25">
      <c r="A40" s="167" t="s">
        <v>100</v>
      </c>
      <c r="B40" s="162"/>
      <c r="C40" s="10"/>
      <c r="D40" s="20"/>
      <c r="E40" s="12"/>
      <c r="F40" s="10"/>
      <c r="G40" s="17"/>
      <c r="H40" s="13"/>
      <c r="I40" s="10"/>
      <c r="J40" s="13"/>
      <c r="K40" s="13"/>
      <c r="L40" s="10"/>
      <c r="M40" s="136"/>
      <c r="N40" s="13"/>
      <c r="O40" s="10"/>
      <c r="P40" s="17"/>
      <c r="Q40" s="10"/>
      <c r="R40" s="10"/>
      <c r="S40" s="17"/>
      <c r="T40" s="13"/>
      <c r="U40" s="165"/>
      <c r="V40" s="55" t="s">
        <v>10</v>
      </c>
      <c r="W40" s="26" t="s">
        <v>35</v>
      </c>
      <c r="X40" s="54"/>
      <c r="Y40" s="42"/>
      <c r="Z40" s="42"/>
    </row>
    <row r="41" spans="1:30" ht="13.5" customHeight="1" x14ac:dyDescent="0.25">
      <c r="A41" s="168"/>
      <c r="B41" s="163"/>
      <c r="C41" s="10"/>
      <c r="D41" s="20"/>
      <c r="E41" s="61"/>
      <c r="F41" s="10"/>
      <c r="G41" s="17"/>
      <c r="H41" s="13"/>
      <c r="I41" s="10"/>
      <c r="J41" s="136"/>
      <c r="K41" s="13"/>
      <c r="L41" s="10"/>
      <c r="M41" s="136"/>
      <c r="N41" s="13"/>
      <c r="O41" s="10"/>
      <c r="P41" s="17"/>
      <c r="Q41" s="10"/>
      <c r="R41" s="10"/>
      <c r="S41" s="17"/>
      <c r="T41" s="13"/>
      <c r="U41" s="165"/>
      <c r="V41" s="53">
        <f>X36*2+X37*7+X38</f>
        <v>37.099999999999994</v>
      </c>
      <c r="W41" s="56" t="s">
        <v>36</v>
      </c>
      <c r="X41" s="57"/>
      <c r="Y41" s="41"/>
      <c r="Z41" s="41"/>
    </row>
    <row r="42" spans="1:30" ht="13.5" customHeight="1" x14ac:dyDescent="0.25">
      <c r="A42" s="18" t="s">
        <v>90</v>
      </c>
      <c r="B42" s="19"/>
      <c r="C42" s="10"/>
      <c r="D42" s="20"/>
      <c r="E42" s="12"/>
      <c r="F42" s="10"/>
      <c r="G42" s="17"/>
      <c r="H42" s="13"/>
      <c r="I42" s="10"/>
      <c r="J42" s="136"/>
      <c r="K42" s="13"/>
      <c r="L42" s="10"/>
      <c r="M42" s="136"/>
      <c r="N42" s="13"/>
      <c r="O42" s="10"/>
      <c r="P42" s="17"/>
      <c r="Q42" s="10"/>
      <c r="R42" s="10"/>
      <c r="S42" s="17"/>
      <c r="T42" s="13"/>
      <c r="U42" s="165"/>
      <c r="V42" s="55" t="s">
        <v>11</v>
      </c>
      <c r="W42" s="24"/>
      <c r="X42" s="54"/>
      <c r="Y42" s="81" t="s">
        <v>41</v>
      </c>
      <c r="Z42" s="81" t="s">
        <v>42</v>
      </c>
    </row>
    <row r="43" spans="1:30" ht="13.5" customHeight="1" thickBot="1" x14ac:dyDescent="0.3">
      <c r="A43" s="29"/>
      <c r="B43" s="30"/>
      <c r="C43" s="31"/>
      <c r="D43" s="32"/>
      <c r="E43" s="33"/>
      <c r="F43" s="34"/>
      <c r="G43" s="31"/>
      <c r="H43" s="36"/>
      <c r="I43" s="34"/>
      <c r="J43" s="35"/>
      <c r="K43" s="34"/>
      <c r="L43" s="34"/>
      <c r="M43" s="35"/>
      <c r="N43" s="34"/>
      <c r="O43" s="34"/>
      <c r="P43" s="31"/>
      <c r="Q43" s="34"/>
      <c r="R43" s="34"/>
      <c r="S43" s="31"/>
      <c r="T43" s="36"/>
      <c r="U43" s="170"/>
      <c r="V43" s="62">
        <f>V37*4+V39*9+V41*4</f>
        <v>853.9</v>
      </c>
      <c r="W43" s="63"/>
      <c r="X43" s="64"/>
      <c r="Y43" s="82">
        <f>B43+E43+H43+K43+N43+Q43</f>
        <v>0</v>
      </c>
      <c r="Z43" s="82">
        <f>C43+F43+I43+L43+O43+R43</f>
        <v>0</v>
      </c>
    </row>
  </sheetData>
  <mergeCells count="16">
    <mergeCell ref="B36:B41"/>
    <mergeCell ref="U36:U43"/>
    <mergeCell ref="A40:A41"/>
    <mergeCell ref="B20:B25"/>
    <mergeCell ref="U20:U27"/>
    <mergeCell ref="A24:A25"/>
    <mergeCell ref="B28:B33"/>
    <mergeCell ref="U28:U35"/>
    <mergeCell ref="A32:A33"/>
    <mergeCell ref="A1:X1"/>
    <mergeCell ref="B4:B9"/>
    <mergeCell ref="U4:U11"/>
    <mergeCell ref="A8:A9"/>
    <mergeCell ref="B12:B17"/>
    <mergeCell ref="U12:U19"/>
    <mergeCell ref="A16:A17"/>
  </mergeCells>
  <phoneticPr fontId="19" type="noConversion"/>
  <printOptions horizontalCentered="1"/>
  <pageMargins left="0.39370078740157483" right="0.39370078740157483" top="0.19685039370078741" bottom="0" header="0.11811023622047245" footer="0.1181102362204724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topLeftCell="A16" zoomScaleNormal="100" workbookViewId="0">
      <selection activeCell="N22" sqref="N22"/>
    </sheetView>
  </sheetViews>
  <sheetFormatPr defaultColWidth="9" defaultRowHeight="13.5" customHeight="1" x14ac:dyDescent="0.25"/>
  <cols>
    <col min="1" max="1" width="3.75" style="37" customWidth="1"/>
    <col min="2" max="2" width="0" style="9" hidden="1" customWidth="1"/>
    <col min="3" max="3" width="10.875" style="9" customWidth="1"/>
    <col min="4" max="4" width="3.75" style="38" customWidth="1"/>
    <col min="5" max="5" width="3.75" style="37" customWidth="1"/>
    <col min="6" max="6" width="10.875" style="9" customWidth="1"/>
    <col min="7" max="7" width="3.75" style="38" customWidth="1"/>
    <col min="8" max="8" width="3.75" style="37" customWidth="1"/>
    <col min="9" max="9" width="10.875" style="9" customWidth="1"/>
    <col min="10" max="10" width="3.75" style="38" customWidth="1"/>
    <col min="11" max="11" width="3.75" style="37" customWidth="1"/>
    <col min="12" max="12" width="10.875" style="9" customWidth="1"/>
    <col min="13" max="13" width="3.75" style="38" customWidth="1"/>
    <col min="14" max="14" width="3.75" style="37" customWidth="1"/>
    <col min="15" max="15" width="10.875" style="9" customWidth="1"/>
    <col min="16" max="16" width="3.75" style="38" customWidth="1"/>
    <col min="17" max="17" width="3.75" style="37" customWidth="1"/>
    <col min="18" max="18" width="10.875" style="9" customWidth="1"/>
    <col min="19" max="19" width="3.75" style="38" customWidth="1"/>
    <col min="20" max="20" width="3.75" style="37" customWidth="1"/>
    <col min="21" max="21" width="3.75" style="9" customWidth="1"/>
    <col min="22" max="22" width="8.375" style="39" customWidth="1"/>
    <col min="23" max="23" width="8.375" style="40" customWidth="1"/>
    <col min="24" max="24" width="4.125" style="38" customWidth="1"/>
    <col min="25" max="25" width="6" style="2" hidden="1" customWidth="1"/>
    <col min="26" max="26" width="5.5" style="3" hidden="1" customWidth="1"/>
    <col min="27" max="27" width="7.75" style="2" hidden="1" customWidth="1"/>
    <col min="28" max="28" width="8" style="2" hidden="1" customWidth="1"/>
    <col min="29" max="29" width="7.875" style="2" hidden="1" customWidth="1"/>
    <col min="30" max="30" width="7.5" style="2" hidden="1" customWidth="1"/>
    <col min="31" max="16384" width="9" style="9"/>
  </cols>
  <sheetData>
    <row r="1" spans="1:30" s="2" customFormat="1" ht="18.75" customHeight="1" x14ac:dyDescent="0.3">
      <c r="A1" s="160" t="s">
        <v>346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Z1" s="3"/>
    </row>
    <row r="2" spans="1:30" s="2" customFormat="1" ht="13.5" customHeight="1" thickBot="1" x14ac:dyDescent="0.3">
      <c r="A2" s="4" t="s">
        <v>22</v>
      </c>
      <c r="B2" s="5"/>
      <c r="C2" s="1"/>
      <c r="D2" s="6"/>
      <c r="E2" s="6"/>
      <c r="F2" s="1"/>
      <c r="G2" s="6"/>
      <c r="H2" s="6"/>
      <c r="I2" s="1"/>
      <c r="J2" s="6"/>
      <c r="K2" s="6"/>
      <c r="L2" s="1"/>
      <c r="M2" s="6"/>
      <c r="N2" s="6"/>
      <c r="O2" s="1"/>
      <c r="P2" s="6"/>
      <c r="Q2" s="6"/>
      <c r="S2" s="6"/>
      <c r="T2" s="6"/>
      <c r="U2" s="1"/>
      <c r="V2" s="7"/>
      <c r="W2" s="8"/>
      <c r="X2" s="1"/>
      <c r="Z2" s="3"/>
    </row>
    <row r="3" spans="1:30" ht="13.5" customHeight="1" x14ac:dyDescent="0.25">
      <c r="A3" s="43" t="s">
        <v>84</v>
      </c>
      <c r="B3" s="44" t="s">
        <v>0</v>
      </c>
      <c r="C3" s="45" t="s">
        <v>1</v>
      </c>
      <c r="D3" s="46" t="s">
        <v>23</v>
      </c>
      <c r="E3" s="47" t="s">
        <v>86</v>
      </c>
      <c r="F3" s="45" t="s">
        <v>2</v>
      </c>
      <c r="G3" s="45" t="s">
        <v>23</v>
      </c>
      <c r="H3" s="45" t="s">
        <v>86</v>
      </c>
      <c r="I3" s="45" t="s">
        <v>3</v>
      </c>
      <c r="J3" s="45" t="s">
        <v>23</v>
      </c>
      <c r="K3" s="45" t="s">
        <v>86</v>
      </c>
      <c r="L3" s="45" t="s">
        <v>3</v>
      </c>
      <c r="M3" s="45" t="s">
        <v>23</v>
      </c>
      <c r="N3" s="45" t="s">
        <v>86</v>
      </c>
      <c r="O3" s="45" t="s">
        <v>109</v>
      </c>
      <c r="P3" s="45" t="s">
        <v>23</v>
      </c>
      <c r="Q3" s="45" t="s">
        <v>86</v>
      </c>
      <c r="R3" s="46" t="s">
        <v>4</v>
      </c>
      <c r="S3" s="45" t="s">
        <v>23</v>
      </c>
      <c r="T3" s="45" t="s">
        <v>86</v>
      </c>
      <c r="U3" s="45" t="s">
        <v>87</v>
      </c>
      <c r="V3" s="48" t="s">
        <v>5</v>
      </c>
      <c r="W3" s="45" t="s">
        <v>101</v>
      </c>
      <c r="X3" s="49" t="s">
        <v>102</v>
      </c>
      <c r="Y3" s="3"/>
    </row>
    <row r="4" spans="1:30" ht="13.5" customHeight="1" x14ac:dyDescent="0.25">
      <c r="A4" s="22">
        <v>11</v>
      </c>
      <c r="B4" s="161"/>
      <c r="C4" s="65" t="str">
        <f>菜單!A12</f>
        <v>白飯</v>
      </c>
      <c r="D4" s="66" t="s">
        <v>45</v>
      </c>
      <c r="E4" s="67"/>
      <c r="F4" s="65" t="str">
        <f>菜單!A13</f>
        <v>蒜泥白肉</v>
      </c>
      <c r="G4" s="65" t="s">
        <v>265</v>
      </c>
      <c r="H4" s="65"/>
      <c r="I4" s="68" t="str">
        <f>菜單!A14</f>
        <v>黑白滷味(豆)</v>
      </c>
      <c r="J4" s="68" t="s">
        <v>139</v>
      </c>
      <c r="K4" s="68"/>
      <c r="L4" s="68" t="str">
        <f>菜單!A15</f>
        <v>椒鹽蘿蔔糕(冷)</v>
      </c>
      <c r="M4" s="68" t="s">
        <v>276</v>
      </c>
      <c r="N4" s="68"/>
      <c r="O4" s="65" t="str">
        <f>菜單!A16</f>
        <v>深色蔬菜</v>
      </c>
      <c r="P4" s="65" t="s">
        <v>47</v>
      </c>
      <c r="Q4" s="68"/>
      <c r="R4" s="68" t="str">
        <f>菜單!A17</f>
        <v>麵線糊(芡)</v>
      </c>
      <c r="S4" s="68" t="s">
        <v>139</v>
      </c>
      <c r="T4" s="68"/>
      <c r="U4" s="164" t="s">
        <v>88</v>
      </c>
      <c r="V4" s="50" t="s">
        <v>6</v>
      </c>
      <c r="W4" s="51" t="s">
        <v>103</v>
      </c>
      <c r="X4" s="52">
        <v>6.3</v>
      </c>
      <c r="AA4" s="2" t="s">
        <v>12</v>
      </c>
      <c r="AB4" s="2" t="s">
        <v>13</v>
      </c>
      <c r="AC4" s="2" t="s">
        <v>14</v>
      </c>
      <c r="AD4" s="2" t="s">
        <v>15</v>
      </c>
    </row>
    <row r="5" spans="1:30" ht="13.5" customHeight="1" x14ac:dyDescent="0.25">
      <c r="A5" s="23" t="s">
        <v>7</v>
      </c>
      <c r="B5" s="162"/>
      <c r="C5" s="10" t="s">
        <v>99</v>
      </c>
      <c r="D5" s="83"/>
      <c r="E5" s="12">
        <v>110</v>
      </c>
      <c r="F5" s="10" t="s">
        <v>250</v>
      </c>
      <c r="G5" s="13"/>
      <c r="H5" s="13">
        <v>55</v>
      </c>
      <c r="I5" s="10" t="s">
        <v>277</v>
      </c>
      <c r="J5" s="13" t="s">
        <v>254</v>
      </c>
      <c r="K5" s="13">
        <v>20</v>
      </c>
      <c r="L5" s="10" t="s">
        <v>279</v>
      </c>
      <c r="M5" s="13" t="s">
        <v>244</v>
      </c>
      <c r="N5" s="13">
        <v>30</v>
      </c>
      <c r="O5" s="10" t="str">
        <f>O4</f>
        <v>深色蔬菜</v>
      </c>
      <c r="P5" s="10"/>
      <c r="Q5" s="10">
        <v>120</v>
      </c>
      <c r="R5" s="10" t="s">
        <v>273</v>
      </c>
      <c r="S5" s="13"/>
      <c r="T5" s="13">
        <v>5</v>
      </c>
      <c r="U5" s="165"/>
      <c r="V5" s="53">
        <f>X4*15+X6*5+10</f>
        <v>114.5</v>
      </c>
      <c r="W5" s="26" t="s">
        <v>104</v>
      </c>
      <c r="X5" s="54">
        <v>2.2999999999999998</v>
      </c>
      <c r="Y5" s="3" t="s">
        <v>16</v>
      </c>
      <c r="Z5" s="3">
        <v>6</v>
      </c>
      <c r="AA5" s="3">
        <f>Z5*2</f>
        <v>12</v>
      </c>
      <c r="AB5" s="3"/>
      <c r="AC5" s="3">
        <f>Z5*15</f>
        <v>90</v>
      </c>
      <c r="AD5" s="3">
        <f>AA5*4+AC5*4</f>
        <v>408</v>
      </c>
    </row>
    <row r="6" spans="1:30" ht="13.5" customHeight="1" x14ac:dyDescent="0.25">
      <c r="A6" s="23">
        <v>8</v>
      </c>
      <c r="B6" s="162"/>
      <c r="C6" s="10"/>
      <c r="D6" s="13"/>
      <c r="E6" s="13"/>
      <c r="F6" s="10" t="s">
        <v>275</v>
      </c>
      <c r="G6" s="13"/>
      <c r="H6" s="13">
        <v>25</v>
      </c>
      <c r="I6" s="10" t="s">
        <v>278</v>
      </c>
      <c r="J6" s="13" t="s">
        <v>254</v>
      </c>
      <c r="K6" s="13">
        <v>15</v>
      </c>
      <c r="L6" s="10"/>
      <c r="M6" s="13"/>
      <c r="N6" s="13"/>
      <c r="O6" s="10"/>
      <c r="P6" s="10"/>
      <c r="Q6" s="10"/>
      <c r="R6" s="10" t="s">
        <v>250</v>
      </c>
      <c r="S6" s="13"/>
      <c r="T6" s="13">
        <v>5</v>
      </c>
      <c r="U6" s="165"/>
      <c r="V6" s="55" t="s">
        <v>8</v>
      </c>
      <c r="W6" s="26" t="s">
        <v>105</v>
      </c>
      <c r="X6" s="54">
        <v>2</v>
      </c>
      <c r="Y6" s="14" t="s">
        <v>17</v>
      </c>
      <c r="Z6" s="3">
        <v>2</v>
      </c>
      <c r="AA6" s="15">
        <f>Z6*7</f>
        <v>14</v>
      </c>
      <c r="AB6" s="3">
        <f>Z6*5</f>
        <v>10</v>
      </c>
      <c r="AC6" s="3" t="s">
        <v>18</v>
      </c>
      <c r="AD6" s="16">
        <f>AA6*4+AB6*9</f>
        <v>146</v>
      </c>
    </row>
    <row r="7" spans="1:30" ht="13.5" customHeight="1" x14ac:dyDescent="0.25">
      <c r="A7" s="23" t="s">
        <v>9</v>
      </c>
      <c r="B7" s="162"/>
      <c r="C7" s="17"/>
      <c r="D7" s="83"/>
      <c r="E7" s="12"/>
      <c r="F7" s="10" t="s">
        <v>238</v>
      </c>
      <c r="G7" s="137"/>
      <c r="H7" s="13">
        <v>10</v>
      </c>
      <c r="I7" s="10" t="s">
        <v>238</v>
      </c>
      <c r="J7" s="13"/>
      <c r="K7" s="13">
        <v>15</v>
      </c>
      <c r="L7" s="10"/>
      <c r="M7" s="137"/>
      <c r="N7" s="13"/>
      <c r="O7" s="10"/>
      <c r="P7" s="17"/>
      <c r="Q7" s="10"/>
      <c r="R7" s="10" t="s">
        <v>234</v>
      </c>
      <c r="S7" s="13"/>
      <c r="T7" s="13">
        <v>5</v>
      </c>
      <c r="U7" s="165"/>
      <c r="V7" s="53">
        <f>X5*5+X7*5</f>
        <v>24.5</v>
      </c>
      <c r="W7" s="26" t="s">
        <v>106</v>
      </c>
      <c r="X7" s="54">
        <v>2.6</v>
      </c>
      <c r="Y7" s="2" t="s">
        <v>19</v>
      </c>
      <c r="Z7" s="3">
        <v>1.8</v>
      </c>
      <c r="AA7" s="3">
        <f>Z7*1</f>
        <v>1.8</v>
      </c>
      <c r="AB7" s="3" t="s">
        <v>18</v>
      </c>
      <c r="AC7" s="3">
        <f>Z7*5</f>
        <v>9</v>
      </c>
      <c r="AD7" s="3">
        <f>AA7*4+AC7*4</f>
        <v>43.2</v>
      </c>
    </row>
    <row r="8" spans="1:30" ht="13.5" customHeight="1" x14ac:dyDescent="0.25">
      <c r="A8" s="167" t="s">
        <v>89</v>
      </c>
      <c r="B8" s="162"/>
      <c r="C8" s="17"/>
      <c r="D8" s="20"/>
      <c r="E8" s="12"/>
      <c r="F8" s="10"/>
      <c r="G8" s="17"/>
      <c r="H8" s="13"/>
      <c r="I8" s="10" t="s">
        <v>257</v>
      </c>
      <c r="J8" s="78"/>
      <c r="K8" s="13">
        <v>20</v>
      </c>
      <c r="L8" s="10"/>
      <c r="M8" s="137"/>
      <c r="N8" s="13"/>
      <c r="O8" s="10"/>
      <c r="P8" s="17"/>
      <c r="Q8" s="10"/>
      <c r="R8" s="10" t="s">
        <v>274</v>
      </c>
      <c r="S8" s="13"/>
      <c r="T8" s="13">
        <v>1</v>
      </c>
      <c r="U8" s="165"/>
      <c r="V8" s="55" t="s">
        <v>10</v>
      </c>
      <c r="W8" s="26" t="s">
        <v>107</v>
      </c>
      <c r="X8" s="54"/>
      <c r="Y8" s="2" t="s">
        <v>20</v>
      </c>
      <c r="Z8" s="3">
        <v>2.5</v>
      </c>
      <c r="AA8" s="3"/>
      <c r="AB8" s="3">
        <f>Z8*5</f>
        <v>12.5</v>
      </c>
      <c r="AC8" s="3" t="s">
        <v>18</v>
      </c>
      <c r="AD8" s="3">
        <f>AB8*9</f>
        <v>112.5</v>
      </c>
    </row>
    <row r="9" spans="1:30" ht="13.5" customHeight="1" x14ac:dyDescent="0.25">
      <c r="A9" s="168"/>
      <c r="B9" s="163"/>
      <c r="C9" s="17"/>
      <c r="D9" s="20"/>
      <c r="E9" s="12"/>
      <c r="F9" s="10"/>
      <c r="G9" s="17"/>
      <c r="H9" s="13"/>
      <c r="I9" s="24" t="s">
        <v>263</v>
      </c>
      <c r="J9" s="25"/>
      <c r="K9" s="26">
        <v>5</v>
      </c>
      <c r="L9" s="24"/>
      <c r="M9" s="13"/>
      <c r="N9" s="26"/>
      <c r="O9" s="10"/>
      <c r="P9" s="17"/>
      <c r="Q9" s="10"/>
      <c r="R9" s="10"/>
      <c r="S9" s="17"/>
      <c r="T9" s="13"/>
      <c r="U9" s="165"/>
      <c r="V9" s="53">
        <f>X4*2+X5*7+X6</f>
        <v>30.699999999999996</v>
      </c>
      <c r="W9" s="56" t="s">
        <v>38</v>
      </c>
      <c r="X9" s="57"/>
      <c r="Y9" s="2" t="s">
        <v>21</v>
      </c>
      <c r="Z9" s="3">
        <v>1</v>
      </c>
      <c r="AC9" s="2">
        <f>Z9*15</f>
        <v>15</v>
      </c>
    </row>
    <row r="10" spans="1:30" ht="13.5" customHeight="1" x14ac:dyDescent="0.25">
      <c r="A10" s="18" t="s">
        <v>29</v>
      </c>
      <c r="B10" s="19"/>
      <c r="C10" s="17"/>
      <c r="D10" s="20"/>
      <c r="E10" s="12"/>
      <c r="F10" s="10"/>
      <c r="G10" s="17"/>
      <c r="H10" s="13"/>
      <c r="I10" s="10"/>
      <c r="J10" s="13"/>
      <c r="K10" s="13"/>
      <c r="L10" s="10"/>
      <c r="M10" s="137"/>
      <c r="N10" s="10"/>
      <c r="O10" s="10"/>
      <c r="P10" s="17"/>
      <c r="Q10" s="10"/>
      <c r="R10" s="10"/>
      <c r="S10" s="17"/>
      <c r="T10" s="13"/>
      <c r="U10" s="165"/>
      <c r="V10" s="55" t="s">
        <v>11</v>
      </c>
      <c r="W10" s="24"/>
      <c r="X10" s="54"/>
      <c r="AA10" s="2">
        <f>SUM(AA5:AA9)</f>
        <v>27.8</v>
      </c>
      <c r="AB10" s="2">
        <f>SUM(AB5:AB9)</f>
        <v>22.5</v>
      </c>
      <c r="AC10" s="2">
        <f>SUM(AC5:AC9)</f>
        <v>114</v>
      </c>
      <c r="AD10" s="2">
        <f>AA10*4+AB10*9+AC10*4</f>
        <v>769.7</v>
      </c>
    </row>
    <row r="11" spans="1:30" ht="13.5" customHeight="1" x14ac:dyDescent="0.25">
      <c r="A11" s="75"/>
      <c r="B11" s="76"/>
      <c r="C11" s="17"/>
      <c r="D11" s="20"/>
      <c r="E11" s="12"/>
      <c r="F11" s="70"/>
      <c r="G11" s="69"/>
      <c r="H11" s="71"/>
      <c r="I11" s="70"/>
      <c r="J11" s="72"/>
      <c r="K11" s="70"/>
      <c r="L11" s="70"/>
      <c r="M11" s="72"/>
      <c r="N11" s="70"/>
      <c r="O11" s="70"/>
      <c r="P11" s="69"/>
      <c r="Q11" s="70"/>
      <c r="R11" s="70"/>
      <c r="S11" s="69"/>
      <c r="T11" s="71"/>
      <c r="U11" s="166"/>
      <c r="V11" s="58">
        <f>V5*4+V7*9+V9*4</f>
        <v>801.3</v>
      </c>
      <c r="W11" s="59"/>
      <c r="X11" s="60"/>
      <c r="AA11" s="21">
        <f>AA10*4/AD10</f>
        <v>0.14447187215798363</v>
      </c>
      <c r="AB11" s="21">
        <f>AB10*9/AD10</f>
        <v>0.26308951539560865</v>
      </c>
      <c r="AC11" s="21">
        <f>AC10*4/AD10</f>
        <v>0.59243861244640761</v>
      </c>
    </row>
    <row r="12" spans="1:30" ht="13.5" customHeight="1" x14ac:dyDescent="0.25">
      <c r="A12" s="23">
        <v>11</v>
      </c>
      <c r="B12" s="163"/>
      <c r="C12" s="65" t="str">
        <f>菜單!E12</f>
        <v>糙米飯</v>
      </c>
      <c r="D12" s="65" t="s">
        <v>148</v>
      </c>
      <c r="E12" s="65"/>
      <c r="F12" s="68" t="str">
        <f>菜單!E13</f>
        <v>春川洋蔥炒雞</v>
      </c>
      <c r="G12" s="68" t="s">
        <v>139</v>
      </c>
      <c r="H12" s="68"/>
      <c r="I12" s="68" t="str">
        <f>菜單!E14</f>
        <v>鮪魚玉米炒蛋(海)</v>
      </c>
      <c r="J12" s="68" t="s">
        <v>139</v>
      </c>
      <c r="K12" s="68"/>
      <c r="L12" s="68" t="str">
        <f>菜單!E15</f>
        <v>香腸(加)</v>
      </c>
      <c r="M12" s="86" t="s">
        <v>280</v>
      </c>
      <c r="N12" s="68"/>
      <c r="O12" s="65" t="str">
        <f>菜單!E16</f>
        <v>深色蔬菜</v>
      </c>
      <c r="P12" s="65" t="s">
        <v>47</v>
      </c>
      <c r="Q12" s="68"/>
      <c r="R12" s="68" t="str">
        <f>菜單!E17</f>
        <v>冬瓜排骨湯</v>
      </c>
      <c r="S12" s="68" t="s">
        <v>246</v>
      </c>
      <c r="T12" s="68"/>
      <c r="U12" s="164" t="s">
        <v>24</v>
      </c>
      <c r="V12" s="50" t="s">
        <v>6</v>
      </c>
      <c r="W12" s="51" t="s">
        <v>103</v>
      </c>
      <c r="X12" s="52">
        <v>5.6</v>
      </c>
      <c r="AA12" s="2" t="s">
        <v>12</v>
      </c>
      <c r="AB12" s="2" t="s">
        <v>13</v>
      </c>
      <c r="AC12" s="2" t="s">
        <v>14</v>
      </c>
      <c r="AD12" s="2" t="s">
        <v>15</v>
      </c>
    </row>
    <row r="13" spans="1:30" ht="13.5" customHeight="1" x14ac:dyDescent="0.25">
      <c r="A13" s="23" t="s">
        <v>52</v>
      </c>
      <c r="B13" s="169"/>
      <c r="C13" s="10" t="s">
        <v>149</v>
      </c>
      <c r="D13" s="13"/>
      <c r="E13" s="13">
        <v>40</v>
      </c>
      <c r="F13" s="10" t="s">
        <v>271</v>
      </c>
      <c r="G13" s="13"/>
      <c r="H13" s="13">
        <v>50</v>
      </c>
      <c r="I13" s="10" t="s">
        <v>152</v>
      </c>
      <c r="J13" s="13"/>
      <c r="K13" s="13">
        <v>15</v>
      </c>
      <c r="L13" s="10" t="s">
        <v>282</v>
      </c>
      <c r="M13" s="78" t="s">
        <v>154</v>
      </c>
      <c r="N13" s="13">
        <v>20</v>
      </c>
      <c r="O13" s="10" t="str">
        <f>O12</f>
        <v>深色蔬菜</v>
      </c>
      <c r="P13" s="10"/>
      <c r="Q13" s="10">
        <v>120</v>
      </c>
      <c r="R13" s="84" t="s">
        <v>270</v>
      </c>
      <c r="S13" s="78"/>
      <c r="T13" s="13">
        <v>40</v>
      </c>
      <c r="U13" s="165"/>
      <c r="V13" s="53">
        <f>X12*15+X14*5+10</f>
        <v>104</v>
      </c>
      <c r="W13" s="26" t="s">
        <v>26</v>
      </c>
      <c r="X13" s="54">
        <v>2.9</v>
      </c>
      <c r="Y13" s="3" t="s">
        <v>16</v>
      </c>
      <c r="Z13" s="3">
        <v>6.2</v>
      </c>
      <c r="AA13" s="3">
        <f>Z13*2</f>
        <v>12.4</v>
      </c>
      <c r="AB13" s="3"/>
      <c r="AC13" s="3">
        <f>Z13*15</f>
        <v>93</v>
      </c>
      <c r="AD13" s="3">
        <f>AA13*4+AC13*4</f>
        <v>421.6</v>
      </c>
    </row>
    <row r="14" spans="1:30" ht="13.5" customHeight="1" x14ac:dyDescent="0.25">
      <c r="A14" s="23">
        <v>9</v>
      </c>
      <c r="B14" s="169"/>
      <c r="C14" s="10" t="s">
        <v>150</v>
      </c>
      <c r="D14" s="13"/>
      <c r="E14" s="13">
        <v>70</v>
      </c>
      <c r="F14" s="10" t="s">
        <v>275</v>
      </c>
      <c r="G14" s="13"/>
      <c r="H14" s="13">
        <v>20</v>
      </c>
      <c r="I14" s="10" t="s">
        <v>146</v>
      </c>
      <c r="J14" s="13"/>
      <c r="K14" s="13">
        <v>10</v>
      </c>
      <c r="L14" s="10"/>
      <c r="M14" s="13"/>
      <c r="N14" s="13"/>
      <c r="O14" s="10"/>
      <c r="P14" s="10"/>
      <c r="Q14" s="10"/>
      <c r="R14" s="10" t="s">
        <v>283</v>
      </c>
      <c r="S14" s="78"/>
      <c r="T14" s="13">
        <v>10</v>
      </c>
      <c r="U14" s="165"/>
      <c r="V14" s="55" t="s">
        <v>8</v>
      </c>
      <c r="W14" s="26" t="s">
        <v>33</v>
      </c>
      <c r="X14" s="54">
        <v>2</v>
      </c>
      <c r="Y14" s="14" t="s">
        <v>17</v>
      </c>
      <c r="Z14" s="3">
        <v>2</v>
      </c>
      <c r="AA14" s="15">
        <f>Z14*7</f>
        <v>14</v>
      </c>
      <c r="AB14" s="3">
        <f>Z14*5</f>
        <v>10</v>
      </c>
      <c r="AC14" s="3" t="s">
        <v>18</v>
      </c>
      <c r="AD14" s="16">
        <f>AA14*4+AB14*9</f>
        <v>146</v>
      </c>
    </row>
    <row r="15" spans="1:30" ht="13.5" customHeight="1" x14ac:dyDescent="0.25">
      <c r="A15" s="23" t="s">
        <v>93</v>
      </c>
      <c r="B15" s="169"/>
      <c r="C15" s="17"/>
      <c r="D15" s="20"/>
      <c r="E15" s="12"/>
      <c r="F15" s="10" t="s">
        <v>238</v>
      </c>
      <c r="G15" s="137"/>
      <c r="H15" s="13">
        <v>10</v>
      </c>
      <c r="I15" s="10" t="s">
        <v>141</v>
      </c>
      <c r="J15" s="20"/>
      <c r="K15" s="61">
        <v>5</v>
      </c>
      <c r="L15" s="10"/>
      <c r="M15" s="13"/>
      <c r="N15" s="13"/>
      <c r="O15" s="10"/>
      <c r="P15" s="17"/>
      <c r="Q15" s="10"/>
      <c r="R15" s="10"/>
      <c r="S15" s="13"/>
      <c r="T15" s="13"/>
      <c r="U15" s="165"/>
      <c r="V15" s="53">
        <f>X13*5+X15*5</f>
        <v>27</v>
      </c>
      <c r="W15" s="26" t="s">
        <v>108</v>
      </c>
      <c r="X15" s="54">
        <v>2.5</v>
      </c>
      <c r="Y15" s="2" t="s">
        <v>19</v>
      </c>
      <c r="Z15" s="3">
        <v>1.6</v>
      </c>
      <c r="AA15" s="3">
        <f>Z15*1</f>
        <v>1.6</v>
      </c>
      <c r="AB15" s="3" t="s">
        <v>18</v>
      </c>
      <c r="AC15" s="3">
        <f>Z15*5</f>
        <v>8</v>
      </c>
      <c r="AD15" s="3">
        <f>AA15*4+AC15*4</f>
        <v>38.4</v>
      </c>
    </row>
    <row r="16" spans="1:30" ht="13.5" customHeight="1" x14ac:dyDescent="0.25">
      <c r="A16" s="167" t="s">
        <v>94</v>
      </c>
      <c r="B16" s="169"/>
      <c r="C16" s="17"/>
      <c r="D16" s="20"/>
      <c r="E16" s="12"/>
      <c r="F16" s="10"/>
      <c r="G16" s="13"/>
      <c r="H16" s="13"/>
      <c r="I16" s="10" t="s">
        <v>153</v>
      </c>
      <c r="J16" s="85"/>
      <c r="K16" s="13">
        <v>30</v>
      </c>
      <c r="L16" s="10"/>
      <c r="M16" s="137"/>
      <c r="N16" s="13"/>
      <c r="O16" s="10"/>
      <c r="P16" s="17"/>
      <c r="Q16" s="10"/>
      <c r="R16" s="10"/>
      <c r="S16" s="13"/>
      <c r="T16" s="13"/>
      <c r="U16" s="165"/>
      <c r="V16" s="55" t="s">
        <v>10</v>
      </c>
      <c r="W16" s="26" t="s">
        <v>35</v>
      </c>
      <c r="X16" s="54"/>
      <c r="Y16" s="2" t="s">
        <v>20</v>
      </c>
      <c r="Z16" s="3">
        <v>2.5</v>
      </c>
      <c r="AA16" s="3"/>
      <c r="AB16" s="3">
        <f>Z16*5</f>
        <v>12.5</v>
      </c>
      <c r="AC16" s="3" t="s">
        <v>18</v>
      </c>
      <c r="AD16" s="3">
        <f>AB16*9</f>
        <v>112.5</v>
      </c>
    </row>
    <row r="17" spans="1:30" ht="13.5" customHeight="1" x14ac:dyDescent="0.25">
      <c r="A17" s="167"/>
      <c r="B17" s="169"/>
      <c r="C17" s="17"/>
      <c r="D17" s="20"/>
      <c r="E17" s="12"/>
      <c r="F17" s="10"/>
      <c r="G17" s="17"/>
      <c r="H17" s="13"/>
      <c r="I17" s="10"/>
      <c r="J17" s="137"/>
      <c r="K17" s="13"/>
      <c r="L17" s="24"/>
      <c r="M17" s="25"/>
      <c r="N17" s="26"/>
      <c r="O17" s="10"/>
      <c r="P17" s="17"/>
      <c r="Q17" s="10"/>
      <c r="R17" s="10"/>
      <c r="S17" s="78"/>
      <c r="T17" s="13"/>
      <c r="U17" s="165"/>
      <c r="V17" s="53">
        <f>X12*2+X13*7+X14</f>
        <v>33.5</v>
      </c>
      <c r="W17" s="56" t="s">
        <v>28</v>
      </c>
      <c r="X17" s="57"/>
      <c r="Y17" s="2" t="s">
        <v>21</v>
      </c>
      <c r="Z17" s="3">
        <v>1</v>
      </c>
      <c r="AC17" s="2">
        <f>Z17*15</f>
        <v>15</v>
      </c>
    </row>
    <row r="18" spans="1:30" ht="13.5" customHeight="1" x14ac:dyDescent="0.25">
      <c r="A18" s="18" t="s">
        <v>29</v>
      </c>
      <c r="B18" s="19"/>
      <c r="C18" s="17"/>
      <c r="D18" s="20"/>
      <c r="E18" s="12"/>
      <c r="F18" s="10"/>
      <c r="G18" s="17"/>
      <c r="H18" s="13"/>
      <c r="I18" s="10"/>
      <c r="J18" s="137"/>
      <c r="K18" s="10"/>
      <c r="L18" s="10"/>
      <c r="M18" s="137"/>
      <c r="N18" s="13"/>
      <c r="O18" s="10"/>
      <c r="P18" s="17"/>
      <c r="Q18" s="10"/>
      <c r="R18" s="10"/>
      <c r="S18" s="17"/>
      <c r="T18" s="13"/>
      <c r="U18" s="165"/>
      <c r="V18" s="55" t="s">
        <v>11</v>
      </c>
      <c r="W18" s="24"/>
      <c r="X18" s="54"/>
      <c r="AA18" s="2">
        <f>SUM(AA13:AA17)</f>
        <v>28</v>
      </c>
      <c r="AB18" s="2">
        <f>SUM(AB13:AB17)</f>
        <v>22.5</v>
      </c>
      <c r="AC18" s="2">
        <f>SUM(AC13:AC17)</f>
        <v>116</v>
      </c>
      <c r="AD18" s="2">
        <f>AA18*4+AB18*9+AC18*4</f>
        <v>778.5</v>
      </c>
    </row>
    <row r="19" spans="1:30" ht="13.5" customHeight="1" thickBot="1" x14ac:dyDescent="0.3">
      <c r="A19" s="73"/>
      <c r="B19" s="74"/>
      <c r="C19" s="17"/>
      <c r="D19" s="20"/>
      <c r="E19" s="12"/>
      <c r="F19" s="70"/>
      <c r="G19" s="69"/>
      <c r="H19" s="71"/>
      <c r="I19" s="70"/>
      <c r="J19" s="72"/>
      <c r="K19" s="70"/>
      <c r="L19" s="70"/>
      <c r="M19" s="72"/>
      <c r="N19" s="70"/>
      <c r="O19" s="70"/>
      <c r="P19" s="69"/>
      <c r="Q19" s="70"/>
      <c r="R19" s="70"/>
      <c r="S19" s="69"/>
      <c r="T19" s="71"/>
      <c r="U19" s="166"/>
      <c r="V19" s="58">
        <f>V13*4+V15*9+V17*4</f>
        <v>793</v>
      </c>
      <c r="W19" s="59"/>
      <c r="X19" s="60"/>
      <c r="AA19" s="21">
        <f>AA18*4/AD18</f>
        <v>0.14386640976236351</v>
      </c>
      <c r="AB19" s="21">
        <f>AB18*9/AD18</f>
        <v>0.26011560693641617</v>
      </c>
      <c r="AC19" s="21">
        <f>AC18*4/AD18</f>
        <v>0.59601798330122024</v>
      </c>
    </row>
    <row r="20" spans="1:30" ht="13.5" customHeight="1" x14ac:dyDescent="0.25">
      <c r="A20" s="22">
        <v>11</v>
      </c>
      <c r="B20" s="169"/>
      <c r="C20" s="65" t="str">
        <f>菜單!I12</f>
        <v>三色炒飯</v>
      </c>
      <c r="D20" s="66" t="s">
        <v>45</v>
      </c>
      <c r="E20" s="67"/>
      <c r="F20" s="68" t="str">
        <f>菜單!I13</f>
        <v>滷豬排</v>
      </c>
      <c r="G20" s="68" t="s">
        <v>284</v>
      </c>
      <c r="H20" s="68"/>
      <c r="I20" s="68" t="str">
        <f>菜單!I14</f>
        <v>鮮肉包(冷)</v>
      </c>
      <c r="J20" s="86" t="s">
        <v>285</v>
      </c>
      <c r="K20" s="68"/>
      <c r="L20" s="68" t="str">
        <f>菜單!I15</f>
        <v>海苔脆薯</v>
      </c>
      <c r="M20" s="86" t="s">
        <v>387</v>
      </c>
      <c r="N20" s="68"/>
      <c r="O20" s="65" t="str">
        <f>菜單!I16</f>
        <v>淺色蔬菜</v>
      </c>
      <c r="P20" s="65" t="s">
        <v>47</v>
      </c>
      <c r="Q20" s="68"/>
      <c r="R20" s="68" t="str">
        <f>菜單!I17</f>
        <v>冬粉米血湯</v>
      </c>
      <c r="S20" s="68" t="s">
        <v>139</v>
      </c>
      <c r="T20" s="68"/>
      <c r="U20" s="164" t="s">
        <v>24</v>
      </c>
      <c r="V20" s="50" t="s">
        <v>6</v>
      </c>
      <c r="W20" s="51" t="s">
        <v>25</v>
      </c>
      <c r="X20" s="52">
        <v>6.2</v>
      </c>
      <c r="AA20" s="2" t="s">
        <v>12</v>
      </c>
      <c r="AB20" s="2" t="s">
        <v>13</v>
      </c>
      <c r="AC20" s="2" t="s">
        <v>14</v>
      </c>
      <c r="AD20" s="2" t="s">
        <v>15</v>
      </c>
    </row>
    <row r="21" spans="1:30" ht="13.5" customHeight="1" x14ac:dyDescent="0.25">
      <c r="A21" s="23" t="s">
        <v>52</v>
      </c>
      <c r="B21" s="169"/>
      <c r="C21" s="10" t="s">
        <v>99</v>
      </c>
      <c r="D21" s="83"/>
      <c r="E21" s="12">
        <v>100</v>
      </c>
      <c r="F21" s="10" t="s">
        <v>250</v>
      </c>
      <c r="G21" s="13"/>
      <c r="H21" s="13">
        <v>60</v>
      </c>
      <c r="I21" s="24" t="s">
        <v>286</v>
      </c>
      <c r="J21" s="26" t="s">
        <v>244</v>
      </c>
      <c r="K21" s="13">
        <v>30</v>
      </c>
      <c r="L21" s="10" t="s">
        <v>388</v>
      </c>
      <c r="M21" s="13"/>
      <c r="N21" s="13">
        <v>30</v>
      </c>
      <c r="O21" s="10" t="str">
        <f>O20</f>
        <v>淺色蔬菜</v>
      </c>
      <c r="P21" s="10"/>
      <c r="Q21" s="10">
        <v>110</v>
      </c>
      <c r="R21" s="10" t="s">
        <v>288</v>
      </c>
      <c r="S21" s="13"/>
      <c r="T21" s="13">
        <v>5</v>
      </c>
      <c r="U21" s="165"/>
      <c r="V21" s="53">
        <f>X20*15+X22*5+10</f>
        <v>113</v>
      </c>
      <c r="W21" s="26" t="s">
        <v>26</v>
      </c>
      <c r="X21" s="54">
        <v>2.7</v>
      </c>
      <c r="Y21" s="3" t="s">
        <v>16</v>
      </c>
      <c r="Z21" s="3">
        <v>6.2</v>
      </c>
      <c r="AA21" s="3">
        <f>Z21*2</f>
        <v>12.4</v>
      </c>
      <c r="AB21" s="3"/>
      <c r="AC21" s="3">
        <f>Z21*15</f>
        <v>93</v>
      </c>
      <c r="AD21" s="3">
        <f>AA21*4+AC21*4</f>
        <v>421.6</v>
      </c>
    </row>
    <row r="22" spans="1:30" ht="13.5" customHeight="1" x14ac:dyDescent="0.25">
      <c r="A22" s="23">
        <v>10</v>
      </c>
      <c r="B22" s="169"/>
      <c r="C22" s="10" t="s">
        <v>111</v>
      </c>
      <c r="D22" s="13"/>
      <c r="E22" s="13">
        <v>10</v>
      </c>
      <c r="F22" s="10"/>
      <c r="G22" s="13"/>
      <c r="H22" s="13"/>
      <c r="I22" s="10"/>
      <c r="J22" s="13"/>
      <c r="K22" s="13"/>
      <c r="L22" s="10"/>
      <c r="M22" s="13"/>
      <c r="N22" s="13"/>
      <c r="O22" s="10"/>
      <c r="P22" s="10"/>
      <c r="Q22" s="10"/>
      <c r="R22" s="10" t="s">
        <v>263</v>
      </c>
      <c r="S22" s="13"/>
      <c r="T22" s="13">
        <v>10</v>
      </c>
      <c r="U22" s="165"/>
      <c r="V22" s="55" t="s">
        <v>8</v>
      </c>
      <c r="W22" s="26" t="s">
        <v>33</v>
      </c>
      <c r="X22" s="54">
        <v>2</v>
      </c>
      <c r="Y22" s="14" t="s">
        <v>17</v>
      </c>
      <c r="Z22" s="3">
        <v>2.2000000000000002</v>
      </c>
      <c r="AA22" s="15">
        <f>Z22*7</f>
        <v>15.400000000000002</v>
      </c>
      <c r="AB22" s="3">
        <f>Z22*5</f>
        <v>11</v>
      </c>
      <c r="AC22" s="3" t="s">
        <v>18</v>
      </c>
      <c r="AD22" s="16">
        <f>AA22*4+AB22*9</f>
        <v>160.60000000000002</v>
      </c>
    </row>
    <row r="23" spans="1:30" ht="13.5" customHeight="1" x14ac:dyDescent="0.25">
      <c r="A23" s="23" t="s">
        <v>9</v>
      </c>
      <c r="B23" s="169"/>
      <c r="C23" s="10" t="s">
        <v>146</v>
      </c>
      <c r="D23" s="11"/>
      <c r="E23" s="61">
        <v>10</v>
      </c>
      <c r="F23" s="10"/>
      <c r="G23" s="13"/>
      <c r="H23" s="13"/>
      <c r="I23" s="10"/>
      <c r="J23" s="13"/>
      <c r="K23" s="13"/>
      <c r="L23" s="10"/>
      <c r="M23" s="20"/>
      <c r="N23" s="61"/>
      <c r="O23" s="10"/>
      <c r="P23" s="17"/>
      <c r="Q23" s="10"/>
      <c r="R23" s="10"/>
      <c r="S23" s="13"/>
      <c r="T23" s="13"/>
      <c r="U23" s="165"/>
      <c r="V23" s="53">
        <f>X21*5+X23*5</f>
        <v>26</v>
      </c>
      <c r="W23" s="26" t="s">
        <v>108</v>
      </c>
      <c r="X23" s="54">
        <v>2.5</v>
      </c>
      <c r="Y23" s="2" t="s">
        <v>19</v>
      </c>
      <c r="Z23" s="3">
        <v>1.6</v>
      </c>
      <c r="AA23" s="3">
        <f>Z23*1</f>
        <v>1.6</v>
      </c>
      <c r="AB23" s="3" t="s">
        <v>18</v>
      </c>
      <c r="AC23" s="3">
        <f>Z23*5</f>
        <v>8</v>
      </c>
      <c r="AD23" s="3">
        <f>AA23*4+AC23*4</f>
        <v>38.4</v>
      </c>
    </row>
    <row r="24" spans="1:30" ht="13.5" customHeight="1" x14ac:dyDescent="0.25">
      <c r="A24" s="167" t="s">
        <v>95</v>
      </c>
      <c r="B24" s="169"/>
      <c r="C24" s="10" t="s">
        <v>113</v>
      </c>
      <c r="D24" s="11"/>
      <c r="E24" s="61">
        <v>5</v>
      </c>
      <c r="F24" s="10"/>
      <c r="G24" s="17"/>
      <c r="H24" s="13"/>
      <c r="I24" s="10"/>
      <c r="J24" s="137"/>
      <c r="K24" s="13"/>
      <c r="L24" s="10"/>
      <c r="M24" s="13"/>
      <c r="N24" s="61"/>
      <c r="O24" s="10"/>
      <c r="P24" s="17"/>
      <c r="Q24" s="10"/>
      <c r="R24" s="10"/>
      <c r="S24" s="17"/>
      <c r="T24" s="13"/>
      <c r="U24" s="165"/>
      <c r="V24" s="55" t="s">
        <v>10</v>
      </c>
      <c r="W24" s="26" t="s">
        <v>35</v>
      </c>
      <c r="X24" s="54"/>
      <c r="Y24" s="2" t="s">
        <v>20</v>
      </c>
      <c r="Z24" s="3">
        <v>2.5</v>
      </c>
      <c r="AA24" s="3"/>
      <c r="AB24" s="3">
        <f>Z24*5</f>
        <v>12.5</v>
      </c>
      <c r="AC24" s="3" t="s">
        <v>18</v>
      </c>
      <c r="AD24" s="3">
        <f>AB24*9</f>
        <v>112.5</v>
      </c>
    </row>
    <row r="25" spans="1:30" ht="13.5" customHeight="1" x14ac:dyDescent="0.25">
      <c r="A25" s="167"/>
      <c r="B25" s="169"/>
      <c r="C25" s="10" t="s">
        <v>272</v>
      </c>
      <c r="D25" s="20"/>
      <c r="E25" s="61">
        <v>5</v>
      </c>
      <c r="F25" s="10"/>
      <c r="G25" s="17"/>
      <c r="H25" s="13"/>
      <c r="I25" s="10"/>
      <c r="J25" s="137"/>
      <c r="K25" s="13"/>
      <c r="L25" s="24"/>
      <c r="M25" s="13"/>
      <c r="N25" s="26"/>
      <c r="O25" s="10"/>
      <c r="P25" s="17"/>
      <c r="Q25" s="10"/>
      <c r="R25" s="10"/>
      <c r="S25" s="17"/>
      <c r="T25" s="13"/>
      <c r="U25" s="165"/>
      <c r="V25" s="53">
        <f>X20*2+X21*7+X22</f>
        <v>33.300000000000004</v>
      </c>
      <c r="W25" s="56" t="s">
        <v>28</v>
      </c>
      <c r="X25" s="57"/>
      <c r="Y25" s="2" t="s">
        <v>21</v>
      </c>
      <c r="AC25" s="2">
        <f>Z25*15</f>
        <v>0</v>
      </c>
    </row>
    <row r="26" spans="1:30" ht="13.15" customHeight="1" x14ac:dyDescent="0.25">
      <c r="A26" s="18" t="s">
        <v>29</v>
      </c>
      <c r="B26" s="19"/>
      <c r="C26" s="10"/>
      <c r="D26" s="79"/>
      <c r="E26" s="61"/>
      <c r="F26" s="10"/>
      <c r="G26" s="17"/>
      <c r="H26" s="13"/>
      <c r="I26" s="10"/>
      <c r="J26" s="137"/>
      <c r="K26" s="10"/>
      <c r="L26" s="10"/>
      <c r="M26" s="137"/>
      <c r="N26" s="13"/>
      <c r="O26" s="10"/>
      <c r="P26" s="17"/>
      <c r="Q26" s="10"/>
      <c r="R26" s="10"/>
      <c r="S26" s="17"/>
      <c r="T26" s="13"/>
      <c r="U26" s="165"/>
      <c r="V26" s="55" t="s">
        <v>11</v>
      </c>
      <c r="W26" s="24"/>
      <c r="X26" s="54"/>
      <c r="AA26" s="2">
        <f>SUM(AA21:AA25)</f>
        <v>29.400000000000006</v>
      </c>
      <c r="AB26" s="2">
        <f>SUM(AB21:AB25)</f>
        <v>23.5</v>
      </c>
      <c r="AC26" s="2">
        <f>SUM(AC21:AC25)</f>
        <v>101</v>
      </c>
      <c r="AD26" s="2">
        <f>AA26*4+AB26*9+AC26*4</f>
        <v>733.1</v>
      </c>
    </row>
    <row r="27" spans="1:30" ht="13.5" customHeight="1" thickBot="1" x14ac:dyDescent="0.3">
      <c r="A27" s="73"/>
      <c r="B27" s="74"/>
      <c r="C27" s="10"/>
      <c r="D27" s="20"/>
      <c r="E27" s="12"/>
      <c r="F27" s="70"/>
      <c r="G27" s="69"/>
      <c r="H27" s="71"/>
      <c r="I27" s="70"/>
      <c r="J27" s="72"/>
      <c r="K27" s="70"/>
      <c r="L27" s="70"/>
      <c r="M27" s="72"/>
      <c r="N27" s="70"/>
      <c r="O27" s="70"/>
      <c r="P27" s="69"/>
      <c r="Q27" s="70"/>
      <c r="R27" s="70"/>
      <c r="S27" s="69"/>
      <c r="T27" s="71"/>
      <c r="U27" s="166"/>
      <c r="V27" s="58">
        <f>V21*4+V23*9+V25*4</f>
        <v>819.2</v>
      </c>
      <c r="W27" s="59"/>
      <c r="X27" s="60"/>
      <c r="AA27" s="21">
        <f>AA26*4/AD26</f>
        <v>0.16041467739735374</v>
      </c>
      <c r="AB27" s="21">
        <f>AB26*9/AD26</f>
        <v>0.28850088664575091</v>
      </c>
      <c r="AC27" s="21">
        <f>AC26*4/AD26</f>
        <v>0.55108443595689538</v>
      </c>
    </row>
    <row r="28" spans="1:30" ht="13.5" customHeight="1" x14ac:dyDescent="0.25">
      <c r="A28" s="22">
        <v>11</v>
      </c>
      <c r="B28" s="169"/>
      <c r="C28" s="65" t="str">
        <f>菜單!M12</f>
        <v>什穀飯</v>
      </c>
      <c r="D28" s="65" t="s">
        <v>148</v>
      </c>
      <c r="E28" s="65"/>
      <c r="F28" s="65" t="str">
        <f>菜單!M13</f>
        <v>香酥雞翅(炸)</v>
      </c>
      <c r="G28" s="65" t="s">
        <v>290</v>
      </c>
      <c r="H28" s="65"/>
      <c r="I28" s="68" t="str">
        <f>菜單!M14</f>
        <v>廣式豆腐(豆)</v>
      </c>
      <c r="J28" s="68" t="s">
        <v>139</v>
      </c>
      <c r="K28" s="68"/>
      <c r="L28" s="68" t="str">
        <f>菜單!M15</f>
        <v>高麗炒河粉</v>
      </c>
      <c r="M28" s="86" t="s">
        <v>139</v>
      </c>
      <c r="N28" s="68"/>
      <c r="O28" s="65" t="str">
        <f>菜單!M16</f>
        <v>深色蔬菜</v>
      </c>
      <c r="P28" s="65" t="s">
        <v>47</v>
      </c>
      <c r="Q28" s="68"/>
      <c r="R28" s="68" t="str">
        <f>菜單!M17</f>
        <v>味噌海芽湯</v>
      </c>
      <c r="S28" s="68" t="s">
        <v>139</v>
      </c>
      <c r="T28" s="68"/>
      <c r="U28" s="164" t="s">
        <v>24</v>
      </c>
      <c r="V28" s="50" t="s">
        <v>6</v>
      </c>
      <c r="W28" s="51" t="s">
        <v>37</v>
      </c>
      <c r="X28" s="52">
        <v>5.8</v>
      </c>
      <c r="Y28" s="80" t="s">
        <v>43</v>
      </c>
      <c r="Z28" s="80" t="s">
        <v>12</v>
      </c>
      <c r="AA28" s="2" t="s">
        <v>12</v>
      </c>
      <c r="AB28" s="2" t="s">
        <v>13</v>
      </c>
      <c r="AC28" s="2" t="s">
        <v>14</v>
      </c>
      <c r="AD28" s="2" t="s">
        <v>15</v>
      </c>
    </row>
    <row r="29" spans="1:30" ht="13.5" customHeight="1" x14ac:dyDescent="0.25">
      <c r="A29" s="23" t="s">
        <v>7</v>
      </c>
      <c r="B29" s="169"/>
      <c r="C29" s="10" t="s">
        <v>160</v>
      </c>
      <c r="D29" s="78"/>
      <c r="E29" s="13">
        <v>40</v>
      </c>
      <c r="F29" s="10" t="s">
        <v>242</v>
      </c>
      <c r="G29" s="77"/>
      <c r="H29" s="13">
        <v>65</v>
      </c>
      <c r="I29" s="10" t="s">
        <v>147</v>
      </c>
      <c r="J29" s="78" t="s">
        <v>143</v>
      </c>
      <c r="K29" s="13">
        <v>40</v>
      </c>
      <c r="L29" s="10" t="s">
        <v>161</v>
      </c>
      <c r="M29" s="13"/>
      <c r="N29" s="13">
        <v>5</v>
      </c>
      <c r="O29" s="10" t="str">
        <f>O28</f>
        <v>深色蔬菜</v>
      </c>
      <c r="P29" s="10"/>
      <c r="Q29" s="10">
        <v>120</v>
      </c>
      <c r="R29" s="24" t="s">
        <v>289</v>
      </c>
      <c r="S29" s="26"/>
      <c r="T29" s="26">
        <v>20</v>
      </c>
      <c r="U29" s="165"/>
      <c r="V29" s="53">
        <f>X28*15+X30*5+10</f>
        <v>107</v>
      </c>
      <c r="W29" s="26" t="s">
        <v>26</v>
      </c>
      <c r="X29" s="54">
        <v>2.8</v>
      </c>
      <c r="Y29" s="80">
        <f>V31*9/V35*100</f>
        <v>31.003937007874015</v>
      </c>
      <c r="Z29" s="80">
        <f>V33*4/V35*100</f>
        <v>16.338582677165352</v>
      </c>
      <c r="AA29" s="3">
        <f>Z29*2</f>
        <v>32.677165354330704</v>
      </c>
      <c r="AB29" s="3"/>
      <c r="AC29" s="3">
        <f>Z29*15</f>
        <v>245.07874015748027</v>
      </c>
      <c r="AD29" s="3">
        <f>AA29*4+AC29*4</f>
        <v>1111.0236220472439</v>
      </c>
    </row>
    <row r="30" spans="1:30" ht="13.5" customHeight="1" x14ac:dyDescent="0.25">
      <c r="A30" s="23">
        <v>11</v>
      </c>
      <c r="B30" s="169"/>
      <c r="C30" s="10" t="s">
        <v>150</v>
      </c>
      <c r="D30" s="78"/>
      <c r="E30" s="13">
        <v>70</v>
      </c>
      <c r="F30" s="10"/>
      <c r="G30" s="78"/>
      <c r="H30" s="13"/>
      <c r="I30" s="10" t="s">
        <v>140</v>
      </c>
      <c r="J30" s="78"/>
      <c r="K30" s="13">
        <v>10</v>
      </c>
      <c r="L30" s="10" t="s">
        <v>144</v>
      </c>
      <c r="M30" s="13"/>
      <c r="N30" s="13">
        <v>35</v>
      </c>
      <c r="O30" s="10"/>
      <c r="P30" s="10"/>
      <c r="Q30" s="10"/>
      <c r="R30" s="24" t="s">
        <v>252</v>
      </c>
      <c r="S30" s="26"/>
      <c r="T30" s="26">
        <v>10</v>
      </c>
      <c r="U30" s="165"/>
      <c r="V30" s="55" t="s">
        <v>8</v>
      </c>
      <c r="W30" s="26" t="s">
        <v>33</v>
      </c>
      <c r="X30" s="54">
        <v>2</v>
      </c>
      <c r="Y30" s="42"/>
      <c r="Z30" s="42"/>
      <c r="AA30" s="15">
        <f>Z30*7</f>
        <v>0</v>
      </c>
      <c r="AB30" s="3">
        <f>Z30*5</f>
        <v>0</v>
      </c>
      <c r="AC30" s="3" t="s">
        <v>18</v>
      </c>
      <c r="AD30" s="16">
        <f>AA30*4+AB30*9</f>
        <v>0</v>
      </c>
    </row>
    <row r="31" spans="1:30" ht="13.5" customHeight="1" x14ac:dyDescent="0.25">
      <c r="A31" s="23" t="s">
        <v>9</v>
      </c>
      <c r="B31" s="169"/>
      <c r="C31" s="17"/>
      <c r="D31" s="83"/>
      <c r="E31" s="12"/>
      <c r="F31" s="10"/>
      <c r="G31" s="13"/>
      <c r="H31" s="13"/>
      <c r="I31" s="10"/>
      <c r="J31" s="85"/>
      <c r="K31" s="13"/>
      <c r="L31" s="10" t="s">
        <v>151</v>
      </c>
      <c r="M31" s="13"/>
      <c r="N31" s="13">
        <v>10</v>
      </c>
      <c r="O31" s="10"/>
      <c r="P31" s="17"/>
      <c r="Q31" s="10"/>
      <c r="R31" s="10" t="s">
        <v>253</v>
      </c>
      <c r="S31" s="13"/>
      <c r="T31" s="13"/>
      <c r="U31" s="165"/>
      <c r="V31" s="53">
        <f>X29*5+X31*5</f>
        <v>28</v>
      </c>
      <c r="W31" s="26" t="s">
        <v>27</v>
      </c>
      <c r="X31" s="54">
        <v>2.8</v>
      </c>
      <c r="Y31" s="42"/>
      <c r="Z31" s="42"/>
      <c r="AA31" s="3">
        <f>Z31*1</f>
        <v>0</v>
      </c>
      <c r="AB31" s="3" t="s">
        <v>18</v>
      </c>
      <c r="AC31" s="3">
        <f>Z31*5</f>
        <v>0</v>
      </c>
      <c r="AD31" s="3">
        <f>AA31*4+AC31*4</f>
        <v>0</v>
      </c>
    </row>
    <row r="32" spans="1:30" ht="13.5" customHeight="1" x14ac:dyDescent="0.25">
      <c r="A32" s="167" t="s">
        <v>53</v>
      </c>
      <c r="B32" s="169"/>
      <c r="C32" s="10"/>
      <c r="D32" s="83"/>
      <c r="E32" s="61"/>
      <c r="F32" s="10"/>
      <c r="G32" s="17"/>
      <c r="H32" s="13"/>
      <c r="I32" s="10"/>
      <c r="J32" s="137"/>
      <c r="K32" s="13"/>
      <c r="L32" s="10" t="s">
        <v>141</v>
      </c>
      <c r="M32" s="13"/>
      <c r="N32" s="13">
        <v>10</v>
      </c>
      <c r="O32" s="10"/>
      <c r="P32" s="17"/>
      <c r="Q32" s="10"/>
      <c r="R32" s="10"/>
      <c r="S32" s="13"/>
      <c r="T32" s="13"/>
      <c r="U32" s="165"/>
      <c r="V32" s="55" t="s">
        <v>10</v>
      </c>
      <c r="W32" s="26" t="s">
        <v>35</v>
      </c>
      <c r="X32" s="54"/>
      <c r="Y32" s="42"/>
      <c r="Z32" s="42"/>
      <c r="AA32" s="3"/>
      <c r="AB32" s="3">
        <f>Z32*5</f>
        <v>0</v>
      </c>
      <c r="AC32" s="3" t="s">
        <v>18</v>
      </c>
      <c r="AD32" s="3">
        <f>AB32*9</f>
        <v>0</v>
      </c>
    </row>
    <row r="33" spans="1:30" ht="13.5" customHeight="1" x14ac:dyDescent="0.25">
      <c r="A33" s="167"/>
      <c r="B33" s="169"/>
      <c r="C33" s="17"/>
      <c r="D33" s="20"/>
      <c r="E33" s="12"/>
      <c r="F33" s="10"/>
      <c r="G33" s="17"/>
      <c r="H33" s="13"/>
      <c r="I33" s="10"/>
      <c r="J33" s="137"/>
      <c r="K33" s="13"/>
      <c r="L33" s="24" t="s">
        <v>142</v>
      </c>
      <c r="M33" s="25"/>
      <c r="N33" s="26">
        <v>5</v>
      </c>
      <c r="O33" s="10"/>
      <c r="P33" s="17"/>
      <c r="Q33" s="10"/>
      <c r="R33" s="10"/>
      <c r="S33" s="17"/>
      <c r="T33" s="13"/>
      <c r="U33" s="165"/>
      <c r="V33" s="53">
        <f>X28*2+X29*7+X30</f>
        <v>33.199999999999996</v>
      </c>
      <c r="W33" s="56" t="s">
        <v>36</v>
      </c>
      <c r="X33" s="57"/>
      <c r="Y33" s="41"/>
      <c r="Z33" s="41"/>
      <c r="AC33" s="2">
        <f>Z33*15</f>
        <v>0</v>
      </c>
    </row>
    <row r="34" spans="1:30" ht="13.5" customHeight="1" x14ac:dyDescent="0.25">
      <c r="A34" s="18" t="s">
        <v>29</v>
      </c>
      <c r="B34" s="19"/>
      <c r="C34" s="17"/>
      <c r="D34" s="20"/>
      <c r="E34" s="12"/>
      <c r="F34" s="10"/>
      <c r="G34" s="17"/>
      <c r="H34" s="13"/>
      <c r="I34" s="10"/>
      <c r="J34" s="137"/>
      <c r="K34" s="10"/>
      <c r="L34" s="10"/>
      <c r="M34" s="137"/>
      <c r="N34" s="10"/>
      <c r="O34" s="10"/>
      <c r="P34" s="17"/>
      <c r="Q34" s="10"/>
      <c r="R34" s="10"/>
      <c r="S34" s="17"/>
      <c r="T34" s="13"/>
      <c r="U34" s="165"/>
      <c r="V34" s="55" t="s">
        <v>11</v>
      </c>
      <c r="W34" s="24"/>
      <c r="X34" s="54"/>
      <c r="Y34" s="81" t="s">
        <v>41</v>
      </c>
      <c r="Z34" s="81" t="s">
        <v>42</v>
      </c>
      <c r="AA34" s="2">
        <f>SUM(AA29:AA33)</f>
        <v>32.677165354330704</v>
      </c>
      <c r="AB34" s="2">
        <f>SUM(AB29:AB33)</f>
        <v>0</v>
      </c>
      <c r="AC34" s="2">
        <f>SUM(AC29:AC33)</f>
        <v>245.07874015748027</v>
      </c>
      <c r="AD34" s="2">
        <f>AA34*4+AB34*9+AC34*4</f>
        <v>1111.0236220472439</v>
      </c>
    </row>
    <row r="35" spans="1:30" ht="13.5" customHeight="1" x14ac:dyDescent="0.25">
      <c r="A35" s="27"/>
      <c r="B35" s="28"/>
      <c r="C35" s="17"/>
      <c r="D35" s="20"/>
      <c r="E35" s="12"/>
      <c r="F35" s="70"/>
      <c r="G35" s="69"/>
      <c r="H35" s="71"/>
      <c r="I35" s="70"/>
      <c r="J35" s="72"/>
      <c r="K35" s="70"/>
      <c r="L35" s="70"/>
      <c r="M35" s="72"/>
      <c r="N35" s="70"/>
      <c r="O35" s="70"/>
      <c r="P35" s="69"/>
      <c r="Q35" s="70"/>
      <c r="R35" s="70"/>
      <c r="S35" s="69"/>
      <c r="T35" s="71"/>
      <c r="U35" s="166"/>
      <c r="V35" s="58">
        <f>V29*4+V31*9+V33*4</f>
        <v>812.8</v>
      </c>
      <c r="W35" s="59"/>
      <c r="X35" s="60"/>
      <c r="Y35" s="82">
        <f>B35+E35+H35+K35+N35+Q35</f>
        <v>0</v>
      </c>
      <c r="Z35" s="82">
        <f>C35+F35+I35+L35+O35+R35</f>
        <v>0</v>
      </c>
      <c r="AA35" s="21">
        <f>AA34*4/AD34</f>
        <v>0.11764705882352942</v>
      </c>
      <c r="AB35" s="21">
        <f>AB34*9/AD34</f>
        <v>0</v>
      </c>
      <c r="AC35" s="21">
        <f>AC34*4/AD34</f>
        <v>0.88235294117647056</v>
      </c>
    </row>
    <row r="36" spans="1:30" ht="13.5" customHeight="1" x14ac:dyDescent="0.25">
      <c r="A36" s="22">
        <v>11</v>
      </c>
      <c r="B36" s="161"/>
      <c r="C36" s="65" t="str">
        <f>菜單!Q12</f>
        <v>白飯</v>
      </c>
      <c r="D36" s="66" t="s">
        <v>139</v>
      </c>
      <c r="E36" s="67"/>
      <c r="F36" s="65" t="str">
        <f>菜單!Q13</f>
        <v>香菇雞</v>
      </c>
      <c r="G36" s="65" t="s">
        <v>265</v>
      </c>
      <c r="H36" s="65"/>
      <c r="I36" s="68" t="str">
        <f>菜單!Q14</f>
        <v>夜市米血糕</v>
      </c>
      <c r="J36" s="68" t="s">
        <v>284</v>
      </c>
      <c r="K36" s="68"/>
      <c r="L36" s="68" t="str">
        <f>菜單!Q15</f>
        <v>薯餅(炸)(加)</v>
      </c>
      <c r="M36" s="68" t="s">
        <v>290</v>
      </c>
      <c r="N36" s="68"/>
      <c r="O36" s="65" t="str">
        <f>菜單!Q16</f>
        <v>淺色蔬菜</v>
      </c>
      <c r="P36" s="65" t="s">
        <v>47</v>
      </c>
      <c r="Q36" s="68"/>
      <c r="R36" s="65" t="str">
        <f>菜單!Q17</f>
        <v>蘿蔔排骨湯</v>
      </c>
      <c r="S36" s="65" t="s">
        <v>46</v>
      </c>
      <c r="T36" s="65"/>
      <c r="U36" s="164" t="s">
        <v>24</v>
      </c>
      <c r="V36" s="50" t="s">
        <v>6</v>
      </c>
      <c r="W36" s="51" t="s">
        <v>31</v>
      </c>
      <c r="X36" s="52">
        <v>6.7</v>
      </c>
      <c r="Y36" s="80" t="s">
        <v>43</v>
      </c>
      <c r="Z36" s="80" t="s">
        <v>12</v>
      </c>
    </row>
    <row r="37" spans="1:30" ht="13.5" customHeight="1" x14ac:dyDescent="0.25">
      <c r="A37" s="23" t="s">
        <v>7</v>
      </c>
      <c r="B37" s="162"/>
      <c r="C37" s="10" t="s">
        <v>150</v>
      </c>
      <c r="D37" s="83"/>
      <c r="E37" s="12">
        <v>110</v>
      </c>
      <c r="F37" s="10" t="s">
        <v>271</v>
      </c>
      <c r="G37" s="13"/>
      <c r="H37" s="13">
        <v>60</v>
      </c>
      <c r="I37" s="10" t="s">
        <v>263</v>
      </c>
      <c r="J37" s="13"/>
      <c r="K37" s="13">
        <v>35</v>
      </c>
      <c r="L37" s="10" t="s">
        <v>293</v>
      </c>
      <c r="M37" s="13" t="s">
        <v>294</v>
      </c>
      <c r="N37" s="13">
        <v>20</v>
      </c>
      <c r="O37" s="10" t="str">
        <f>O36</f>
        <v>淺色蔬菜</v>
      </c>
      <c r="P37" s="10"/>
      <c r="Q37" s="10">
        <v>120</v>
      </c>
      <c r="R37" s="10" t="s">
        <v>256</v>
      </c>
      <c r="S37" s="78"/>
      <c r="T37" s="13">
        <v>40</v>
      </c>
      <c r="U37" s="165"/>
      <c r="V37" s="53">
        <f>X36*15+X38*5+10</f>
        <v>120.5</v>
      </c>
      <c r="W37" s="26" t="s">
        <v>26</v>
      </c>
      <c r="X37" s="54">
        <v>2.2000000000000002</v>
      </c>
      <c r="Y37" s="80">
        <f>V39*9/V43*100</f>
        <v>27.101903155866054</v>
      </c>
      <c r="Z37" s="80">
        <f>V41*4/V43*100</f>
        <v>14.839797639123104</v>
      </c>
    </row>
    <row r="38" spans="1:30" ht="13.5" customHeight="1" x14ac:dyDescent="0.25">
      <c r="A38" s="23">
        <v>12</v>
      </c>
      <c r="B38" s="162"/>
      <c r="C38" s="10"/>
      <c r="D38" s="13"/>
      <c r="E38" s="13"/>
      <c r="F38" s="10" t="s">
        <v>379</v>
      </c>
      <c r="G38" s="13"/>
      <c r="H38" s="13">
        <v>10</v>
      </c>
      <c r="I38" s="10" t="s">
        <v>292</v>
      </c>
      <c r="J38" s="137"/>
      <c r="K38" s="13">
        <v>2</v>
      </c>
      <c r="L38" s="10"/>
      <c r="M38" s="78"/>
      <c r="N38" s="13"/>
      <c r="O38" s="10"/>
      <c r="P38" s="10"/>
      <c r="Q38" s="10"/>
      <c r="R38" s="10" t="s">
        <v>238</v>
      </c>
      <c r="S38" s="78"/>
      <c r="T38" s="13">
        <v>20</v>
      </c>
      <c r="U38" s="165"/>
      <c r="V38" s="55" t="s">
        <v>8</v>
      </c>
      <c r="W38" s="26" t="s">
        <v>33</v>
      </c>
      <c r="X38" s="54">
        <v>2</v>
      </c>
      <c r="Y38" s="42"/>
      <c r="Z38" s="42"/>
    </row>
    <row r="39" spans="1:30" ht="13.5" customHeight="1" x14ac:dyDescent="0.25">
      <c r="A39" s="23" t="s">
        <v>93</v>
      </c>
      <c r="B39" s="162"/>
      <c r="C39" s="10"/>
      <c r="D39" s="20"/>
      <c r="E39" s="12"/>
      <c r="F39" s="10" t="s">
        <v>378</v>
      </c>
      <c r="G39" s="137"/>
      <c r="H39" s="13">
        <v>20</v>
      </c>
      <c r="I39" s="10"/>
      <c r="J39" s="78"/>
      <c r="K39" s="13"/>
      <c r="L39" s="10"/>
      <c r="M39" s="13"/>
      <c r="N39" s="13"/>
      <c r="O39" s="10"/>
      <c r="P39" s="17"/>
      <c r="Q39" s="10"/>
      <c r="R39" s="10" t="s">
        <v>283</v>
      </c>
      <c r="S39" s="85"/>
      <c r="T39" s="13">
        <v>10</v>
      </c>
      <c r="U39" s="165"/>
      <c r="V39" s="53">
        <f>X37*5+X39*5</f>
        <v>25</v>
      </c>
      <c r="W39" s="26" t="s">
        <v>27</v>
      </c>
      <c r="X39" s="54">
        <v>2.8</v>
      </c>
      <c r="Y39" s="42"/>
      <c r="Z39" s="42"/>
    </row>
    <row r="40" spans="1:30" ht="13.5" customHeight="1" x14ac:dyDescent="0.25">
      <c r="A40" s="167" t="s">
        <v>30</v>
      </c>
      <c r="B40" s="162"/>
      <c r="C40" s="10"/>
      <c r="D40" s="20"/>
      <c r="E40" s="12"/>
      <c r="F40" s="10"/>
      <c r="G40" s="17"/>
      <c r="H40" s="13"/>
      <c r="I40" s="10"/>
      <c r="J40" s="13"/>
      <c r="K40" s="13"/>
      <c r="L40" s="10"/>
      <c r="M40" s="137"/>
      <c r="N40" s="13"/>
      <c r="O40" s="10"/>
      <c r="P40" s="17"/>
      <c r="Q40" s="10"/>
      <c r="R40" s="10"/>
      <c r="S40" s="17"/>
      <c r="T40" s="13"/>
      <c r="U40" s="165"/>
      <c r="V40" s="55" t="s">
        <v>10</v>
      </c>
      <c r="W40" s="26" t="s">
        <v>35</v>
      </c>
      <c r="X40" s="54"/>
      <c r="Y40" s="42"/>
      <c r="Z40" s="42"/>
    </row>
    <row r="41" spans="1:30" ht="13.5" customHeight="1" x14ac:dyDescent="0.25">
      <c r="A41" s="168"/>
      <c r="B41" s="163"/>
      <c r="C41" s="10"/>
      <c r="D41" s="20"/>
      <c r="E41" s="61"/>
      <c r="F41" s="10"/>
      <c r="G41" s="17"/>
      <c r="H41" s="13"/>
      <c r="I41" s="10"/>
      <c r="J41" s="137"/>
      <c r="K41" s="13"/>
      <c r="L41" s="10"/>
      <c r="M41" s="137"/>
      <c r="N41" s="13"/>
      <c r="O41" s="10"/>
      <c r="P41" s="17"/>
      <c r="Q41" s="10"/>
      <c r="R41" s="10"/>
      <c r="S41" s="17"/>
      <c r="T41" s="13"/>
      <c r="U41" s="165"/>
      <c r="V41" s="53">
        <f>X36*2+X37*7+X38</f>
        <v>30.800000000000004</v>
      </c>
      <c r="W41" s="56" t="s">
        <v>36</v>
      </c>
      <c r="X41" s="57"/>
      <c r="Y41" s="41"/>
      <c r="Z41" s="41"/>
    </row>
    <row r="42" spans="1:30" ht="13.5" customHeight="1" x14ac:dyDescent="0.25">
      <c r="A42" s="18" t="s">
        <v>29</v>
      </c>
      <c r="B42" s="19"/>
      <c r="C42" s="17"/>
      <c r="D42" s="20"/>
      <c r="E42" s="12"/>
      <c r="F42" s="10"/>
      <c r="G42" s="17"/>
      <c r="H42" s="13"/>
      <c r="I42" s="10"/>
      <c r="J42" s="137"/>
      <c r="K42" s="13"/>
      <c r="L42" s="10"/>
      <c r="M42" s="137"/>
      <c r="N42" s="13"/>
      <c r="O42" s="10"/>
      <c r="P42" s="17"/>
      <c r="Q42" s="10"/>
      <c r="R42" s="10"/>
      <c r="S42" s="17"/>
      <c r="T42" s="13"/>
      <c r="U42" s="165"/>
      <c r="V42" s="55" t="s">
        <v>11</v>
      </c>
      <c r="W42" s="24"/>
      <c r="X42" s="54"/>
      <c r="Y42" s="81" t="s">
        <v>41</v>
      </c>
      <c r="Z42" s="81" t="s">
        <v>42</v>
      </c>
    </row>
    <row r="43" spans="1:30" ht="13.5" customHeight="1" thickBot="1" x14ac:dyDescent="0.3">
      <c r="A43" s="29"/>
      <c r="B43" s="30"/>
      <c r="C43" s="31"/>
      <c r="D43" s="32"/>
      <c r="E43" s="33"/>
      <c r="F43" s="34"/>
      <c r="G43" s="31"/>
      <c r="H43" s="36"/>
      <c r="I43" s="34"/>
      <c r="J43" s="35"/>
      <c r="K43" s="34"/>
      <c r="L43" s="34"/>
      <c r="M43" s="35"/>
      <c r="N43" s="34"/>
      <c r="O43" s="34"/>
      <c r="P43" s="31"/>
      <c r="Q43" s="34"/>
      <c r="R43" s="34"/>
      <c r="S43" s="31"/>
      <c r="T43" s="36"/>
      <c r="U43" s="170"/>
      <c r="V43" s="62">
        <f>V37*4+V39*9+V41*4</f>
        <v>830.2</v>
      </c>
      <c r="W43" s="63"/>
      <c r="X43" s="64"/>
      <c r="Y43" s="82">
        <f>B43+E43+H43+K43+N43+Q43</f>
        <v>0</v>
      </c>
      <c r="Z43" s="82">
        <f>C43+F43+I43+L43+O43+R43</f>
        <v>0</v>
      </c>
    </row>
  </sheetData>
  <mergeCells count="16">
    <mergeCell ref="B36:B41"/>
    <mergeCell ref="U36:U43"/>
    <mergeCell ref="A40:A41"/>
    <mergeCell ref="B20:B25"/>
    <mergeCell ref="U20:U27"/>
    <mergeCell ref="A24:A25"/>
    <mergeCell ref="B28:B33"/>
    <mergeCell ref="U28:U35"/>
    <mergeCell ref="A32:A33"/>
    <mergeCell ref="A1:X1"/>
    <mergeCell ref="B4:B9"/>
    <mergeCell ref="U4:U11"/>
    <mergeCell ref="A8:A9"/>
    <mergeCell ref="B12:B17"/>
    <mergeCell ref="U12:U19"/>
    <mergeCell ref="A16:A17"/>
  </mergeCells>
  <phoneticPr fontId="19" type="noConversion"/>
  <printOptions horizontalCentered="1"/>
  <pageMargins left="0.39370078740157483" right="0.39370078740157483" top="0.19685039370078741" bottom="0" header="0.11811023622047245" footer="0.1181102362204724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topLeftCell="A16" zoomScaleNormal="100" workbookViewId="0">
      <selection activeCell="I16" sqref="I16"/>
    </sheetView>
  </sheetViews>
  <sheetFormatPr defaultColWidth="9" defaultRowHeight="13.5" customHeight="1" x14ac:dyDescent="0.25"/>
  <cols>
    <col min="1" max="1" width="3.75" style="37" customWidth="1"/>
    <col min="2" max="2" width="0" style="9" hidden="1" customWidth="1"/>
    <col min="3" max="3" width="10.875" style="9" customWidth="1"/>
    <col min="4" max="4" width="3.75" style="38" customWidth="1"/>
    <col min="5" max="5" width="3.75" style="37" customWidth="1"/>
    <col min="6" max="6" width="10.875" style="9" customWidth="1"/>
    <col min="7" max="7" width="3.75" style="38" customWidth="1"/>
    <col min="8" max="8" width="3.75" style="37" customWidth="1"/>
    <col min="9" max="9" width="10.875" style="9" customWidth="1"/>
    <col min="10" max="10" width="3.75" style="38" customWidth="1"/>
    <col min="11" max="11" width="3.75" style="37" customWidth="1"/>
    <col min="12" max="12" width="10.875" style="9" customWidth="1"/>
    <col min="13" max="13" width="3.75" style="38" customWidth="1"/>
    <col min="14" max="14" width="3.75" style="37" customWidth="1"/>
    <col min="15" max="15" width="10.875" style="9" customWidth="1"/>
    <col min="16" max="16" width="3.75" style="38" customWidth="1"/>
    <col min="17" max="17" width="3.75" style="37" customWidth="1"/>
    <col min="18" max="18" width="10.875" style="9" customWidth="1"/>
    <col min="19" max="19" width="3.75" style="38" customWidth="1"/>
    <col min="20" max="20" width="3.75" style="37" customWidth="1"/>
    <col min="21" max="21" width="3.75" style="9" customWidth="1"/>
    <col min="22" max="22" width="8.375" style="39" customWidth="1"/>
    <col min="23" max="23" width="8.375" style="40" customWidth="1"/>
    <col min="24" max="24" width="4.125" style="38" customWidth="1"/>
    <col min="25" max="25" width="6" style="2" hidden="1" customWidth="1"/>
    <col min="26" max="26" width="5.5" style="3" hidden="1" customWidth="1"/>
    <col min="27" max="27" width="7.75" style="2" hidden="1" customWidth="1"/>
    <col min="28" max="28" width="8" style="2" hidden="1" customWidth="1"/>
    <col min="29" max="29" width="7.875" style="2" hidden="1" customWidth="1"/>
    <col min="30" max="30" width="7.5" style="2" hidden="1" customWidth="1"/>
    <col min="31" max="16384" width="9" style="9"/>
  </cols>
  <sheetData>
    <row r="1" spans="1:30" s="2" customFormat="1" ht="18.75" customHeight="1" x14ac:dyDescent="0.3">
      <c r="A1" s="160" t="s">
        <v>345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Z1" s="3"/>
    </row>
    <row r="2" spans="1:30" s="2" customFormat="1" ht="13.5" customHeight="1" thickBot="1" x14ac:dyDescent="0.3">
      <c r="A2" s="4" t="s">
        <v>22</v>
      </c>
      <c r="B2" s="5"/>
      <c r="C2" s="1"/>
      <c r="D2" s="6"/>
      <c r="E2" s="6"/>
      <c r="F2" s="1"/>
      <c r="G2" s="6"/>
      <c r="H2" s="6"/>
      <c r="I2" s="1"/>
      <c r="J2" s="6"/>
      <c r="K2" s="6"/>
      <c r="L2" s="1"/>
      <c r="M2" s="6"/>
      <c r="N2" s="6"/>
      <c r="O2" s="1"/>
      <c r="P2" s="6"/>
      <c r="Q2" s="6"/>
      <c r="S2" s="6"/>
      <c r="T2" s="6"/>
      <c r="U2" s="1"/>
      <c r="V2" s="7"/>
      <c r="W2" s="8"/>
      <c r="X2" s="1"/>
      <c r="Z2" s="3"/>
    </row>
    <row r="3" spans="1:30" ht="13.5" customHeight="1" x14ac:dyDescent="0.25">
      <c r="A3" s="43" t="s">
        <v>84</v>
      </c>
      <c r="B3" s="44" t="s">
        <v>0</v>
      </c>
      <c r="C3" s="45" t="s">
        <v>1</v>
      </c>
      <c r="D3" s="46" t="s">
        <v>23</v>
      </c>
      <c r="E3" s="47" t="s">
        <v>86</v>
      </c>
      <c r="F3" s="45" t="s">
        <v>2</v>
      </c>
      <c r="G3" s="45" t="s">
        <v>23</v>
      </c>
      <c r="H3" s="45" t="s">
        <v>86</v>
      </c>
      <c r="I3" s="45" t="s">
        <v>3</v>
      </c>
      <c r="J3" s="45" t="s">
        <v>23</v>
      </c>
      <c r="K3" s="45" t="s">
        <v>86</v>
      </c>
      <c r="L3" s="45" t="s">
        <v>3</v>
      </c>
      <c r="M3" s="45" t="s">
        <v>23</v>
      </c>
      <c r="N3" s="45" t="s">
        <v>86</v>
      </c>
      <c r="O3" s="45" t="s">
        <v>109</v>
      </c>
      <c r="P3" s="45" t="s">
        <v>23</v>
      </c>
      <c r="Q3" s="45" t="s">
        <v>86</v>
      </c>
      <c r="R3" s="46" t="s">
        <v>4</v>
      </c>
      <c r="S3" s="45" t="s">
        <v>23</v>
      </c>
      <c r="T3" s="45" t="s">
        <v>86</v>
      </c>
      <c r="U3" s="45" t="s">
        <v>87</v>
      </c>
      <c r="V3" s="48" t="s">
        <v>5</v>
      </c>
      <c r="W3" s="45" t="s">
        <v>101</v>
      </c>
      <c r="X3" s="49" t="s">
        <v>102</v>
      </c>
      <c r="Y3" s="3"/>
    </row>
    <row r="4" spans="1:30" ht="13.5" customHeight="1" x14ac:dyDescent="0.25">
      <c r="A4" s="22">
        <v>11</v>
      </c>
      <c r="B4" s="161"/>
      <c r="C4" s="65" t="str">
        <f>菜單!A21</f>
        <v>白飯</v>
      </c>
      <c r="D4" s="66" t="s">
        <v>45</v>
      </c>
      <c r="E4" s="67"/>
      <c r="F4" s="65" t="str">
        <f>菜單!A22</f>
        <v>壽喜燒</v>
      </c>
      <c r="G4" s="65" t="s">
        <v>139</v>
      </c>
      <c r="H4" s="65"/>
      <c r="I4" s="68" t="str">
        <f>菜單!A23</f>
        <v>香酥魚排(炸)(海)</v>
      </c>
      <c r="J4" s="68" t="s">
        <v>290</v>
      </c>
      <c r="K4" s="68"/>
      <c r="L4" s="68" t="str">
        <f>菜單!A24</f>
        <v>蒲瓜三絲</v>
      </c>
      <c r="M4" s="68" t="s">
        <v>139</v>
      </c>
      <c r="N4" s="68"/>
      <c r="O4" s="65" t="str">
        <f>菜單!A25</f>
        <v>深色蔬菜</v>
      </c>
      <c r="P4" s="65" t="s">
        <v>47</v>
      </c>
      <c r="Q4" s="68"/>
      <c r="R4" s="68" t="str">
        <f>菜單!A26</f>
        <v>蘿蔔排骨湯</v>
      </c>
      <c r="S4" s="68" t="s">
        <v>139</v>
      </c>
      <c r="T4" s="68"/>
      <c r="U4" s="164" t="s">
        <v>88</v>
      </c>
      <c r="V4" s="50" t="s">
        <v>6</v>
      </c>
      <c r="W4" s="51" t="s">
        <v>103</v>
      </c>
      <c r="X4" s="52">
        <v>5.5</v>
      </c>
      <c r="AA4" s="2" t="s">
        <v>12</v>
      </c>
      <c r="AB4" s="2" t="s">
        <v>13</v>
      </c>
      <c r="AC4" s="2" t="s">
        <v>14</v>
      </c>
      <c r="AD4" s="2" t="s">
        <v>15</v>
      </c>
    </row>
    <row r="5" spans="1:30" ht="13.5" customHeight="1" x14ac:dyDescent="0.25">
      <c r="A5" s="23" t="s">
        <v>7</v>
      </c>
      <c r="B5" s="162"/>
      <c r="C5" s="10" t="s">
        <v>99</v>
      </c>
      <c r="D5" s="83"/>
      <c r="E5" s="12">
        <v>110</v>
      </c>
      <c r="F5" s="10" t="s">
        <v>151</v>
      </c>
      <c r="G5" s="13"/>
      <c r="H5" s="13">
        <v>50</v>
      </c>
      <c r="I5" s="10" t="s">
        <v>268</v>
      </c>
      <c r="J5" s="13" t="s">
        <v>287</v>
      </c>
      <c r="K5" s="13">
        <v>40</v>
      </c>
      <c r="L5" s="10" t="s">
        <v>164</v>
      </c>
      <c r="M5" s="13"/>
      <c r="N5" s="13">
        <v>20</v>
      </c>
      <c r="O5" s="10" t="str">
        <f>O4</f>
        <v>深色蔬菜</v>
      </c>
      <c r="P5" s="10"/>
      <c r="Q5" s="10">
        <v>110</v>
      </c>
      <c r="R5" s="10" t="s">
        <v>145</v>
      </c>
      <c r="S5" s="13"/>
      <c r="T5" s="13">
        <v>20</v>
      </c>
      <c r="U5" s="165"/>
      <c r="V5" s="53">
        <f>X4*15+X6*5+10</f>
        <v>103</v>
      </c>
      <c r="W5" s="26" t="s">
        <v>104</v>
      </c>
      <c r="X5" s="54">
        <v>2.9</v>
      </c>
      <c r="Y5" s="3" t="s">
        <v>16</v>
      </c>
      <c r="Z5" s="3">
        <v>6</v>
      </c>
      <c r="AA5" s="3">
        <f>Z5*2</f>
        <v>12</v>
      </c>
      <c r="AB5" s="3"/>
      <c r="AC5" s="3">
        <f>Z5*15</f>
        <v>90</v>
      </c>
      <c r="AD5" s="3">
        <f>AA5*4+AC5*4</f>
        <v>408</v>
      </c>
    </row>
    <row r="6" spans="1:30" ht="13.5" customHeight="1" x14ac:dyDescent="0.25">
      <c r="A6" s="23">
        <v>15</v>
      </c>
      <c r="B6" s="162"/>
      <c r="C6" s="10"/>
      <c r="D6" s="13"/>
      <c r="E6" s="13"/>
      <c r="F6" s="10" t="s">
        <v>158</v>
      </c>
      <c r="G6" s="13"/>
      <c r="H6" s="13">
        <v>15</v>
      </c>
      <c r="I6" s="10"/>
      <c r="J6" s="17"/>
      <c r="K6" s="13"/>
      <c r="L6" s="10" t="s">
        <v>151</v>
      </c>
      <c r="M6" s="13"/>
      <c r="N6" s="13">
        <v>5</v>
      </c>
      <c r="O6" s="10"/>
      <c r="P6" s="10"/>
      <c r="Q6" s="10"/>
      <c r="R6" s="10" t="s">
        <v>141</v>
      </c>
      <c r="S6" s="13"/>
      <c r="T6" s="13">
        <v>10</v>
      </c>
      <c r="U6" s="165"/>
      <c r="V6" s="55" t="s">
        <v>8</v>
      </c>
      <c r="W6" s="26" t="s">
        <v>105</v>
      </c>
      <c r="X6" s="54">
        <v>2.1</v>
      </c>
      <c r="Y6" s="14" t="s">
        <v>17</v>
      </c>
      <c r="Z6" s="3">
        <v>2</v>
      </c>
      <c r="AA6" s="15">
        <f>Z6*7</f>
        <v>14</v>
      </c>
      <c r="AB6" s="3">
        <f>Z6*5</f>
        <v>10</v>
      </c>
      <c r="AC6" s="3" t="s">
        <v>18</v>
      </c>
      <c r="AD6" s="16">
        <f>AA6*4+AB6*9</f>
        <v>146</v>
      </c>
    </row>
    <row r="7" spans="1:30" ht="13.5" customHeight="1" x14ac:dyDescent="0.25">
      <c r="A7" s="23" t="s">
        <v>9</v>
      </c>
      <c r="B7" s="162"/>
      <c r="C7" s="17"/>
      <c r="D7" s="83"/>
      <c r="E7" s="12"/>
      <c r="F7" s="10" t="s">
        <v>141</v>
      </c>
      <c r="G7" s="137"/>
      <c r="H7" s="13">
        <v>10</v>
      </c>
      <c r="I7" s="10"/>
      <c r="J7" s="13"/>
      <c r="K7" s="13"/>
      <c r="L7" s="10" t="s">
        <v>141</v>
      </c>
      <c r="M7" s="137"/>
      <c r="N7" s="13">
        <v>10</v>
      </c>
      <c r="O7" s="10"/>
      <c r="P7" s="17"/>
      <c r="Q7" s="10"/>
      <c r="R7" s="10" t="s">
        <v>159</v>
      </c>
      <c r="S7" s="13"/>
      <c r="T7" s="13">
        <v>10</v>
      </c>
      <c r="U7" s="165"/>
      <c r="V7" s="53">
        <f>X5*5+X7*5</f>
        <v>28.5</v>
      </c>
      <c r="W7" s="26" t="s">
        <v>106</v>
      </c>
      <c r="X7" s="54">
        <v>2.8</v>
      </c>
      <c r="Y7" s="2" t="s">
        <v>19</v>
      </c>
      <c r="Z7" s="3">
        <v>1.8</v>
      </c>
      <c r="AA7" s="3">
        <f>Z7*1</f>
        <v>1.8</v>
      </c>
      <c r="AB7" s="3" t="s">
        <v>18</v>
      </c>
      <c r="AC7" s="3">
        <f>Z7*5</f>
        <v>9</v>
      </c>
      <c r="AD7" s="3">
        <f>AA7*4+AC7*4</f>
        <v>43.2</v>
      </c>
    </row>
    <row r="8" spans="1:30" ht="13.5" customHeight="1" x14ac:dyDescent="0.25">
      <c r="A8" s="167" t="s">
        <v>89</v>
      </c>
      <c r="B8" s="162"/>
      <c r="C8" s="17"/>
      <c r="D8" s="20"/>
      <c r="E8" s="12"/>
      <c r="F8" s="10" t="s">
        <v>163</v>
      </c>
      <c r="G8" s="17"/>
      <c r="H8" s="13">
        <v>5</v>
      </c>
      <c r="I8" s="10"/>
      <c r="J8" s="78"/>
      <c r="K8" s="13"/>
      <c r="L8" s="10" t="s">
        <v>162</v>
      </c>
      <c r="M8" s="137"/>
      <c r="N8" s="13">
        <v>10</v>
      </c>
      <c r="O8" s="10"/>
      <c r="P8" s="17"/>
      <c r="Q8" s="10"/>
      <c r="R8" s="10"/>
      <c r="S8" s="17"/>
      <c r="T8" s="13"/>
      <c r="U8" s="165"/>
      <c r="V8" s="55" t="s">
        <v>10</v>
      </c>
      <c r="W8" s="26" t="s">
        <v>107</v>
      </c>
      <c r="X8" s="54"/>
      <c r="Y8" s="2" t="s">
        <v>20</v>
      </c>
      <c r="Z8" s="3">
        <v>2.5</v>
      </c>
      <c r="AA8" s="3"/>
      <c r="AB8" s="3">
        <f>Z8*5</f>
        <v>12.5</v>
      </c>
      <c r="AC8" s="3" t="s">
        <v>18</v>
      </c>
      <c r="AD8" s="3">
        <f>AB8*9</f>
        <v>112.5</v>
      </c>
    </row>
    <row r="9" spans="1:30" ht="13.5" customHeight="1" x14ac:dyDescent="0.25">
      <c r="A9" s="168"/>
      <c r="B9" s="163"/>
      <c r="C9" s="17"/>
      <c r="D9" s="20"/>
      <c r="E9" s="12"/>
      <c r="F9" s="10"/>
      <c r="G9" s="17"/>
      <c r="H9" s="13"/>
      <c r="I9" s="24"/>
      <c r="J9" s="25"/>
      <c r="K9" s="26"/>
      <c r="L9" s="24" t="s">
        <v>142</v>
      </c>
      <c r="M9" s="25"/>
      <c r="N9" s="26">
        <v>5</v>
      </c>
      <c r="O9" s="10"/>
      <c r="P9" s="17"/>
      <c r="Q9" s="10"/>
      <c r="R9" s="10"/>
      <c r="S9" s="17"/>
      <c r="T9" s="13"/>
      <c r="U9" s="165"/>
      <c r="V9" s="53">
        <f>X4*2+X5*7+X6</f>
        <v>33.4</v>
      </c>
      <c r="W9" s="56" t="s">
        <v>38</v>
      </c>
      <c r="X9" s="57"/>
      <c r="Y9" s="2" t="s">
        <v>21</v>
      </c>
      <c r="Z9" s="3">
        <v>1</v>
      </c>
      <c r="AC9" s="2">
        <f>Z9*15</f>
        <v>15</v>
      </c>
    </row>
    <row r="10" spans="1:30" ht="13.5" customHeight="1" x14ac:dyDescent="0.25">
      <c r="A10" s="18" t="s">
        <v>29</v>
      </c>
      <c r="B10" s="19"/>
      <c r="C10" s="17"/>
      <c r="D10" s="20"/>
      <c r="E10" s="12"/>
      <c r="F10" s="10"/>
      <c r="G10" s="17"/>
      <c r="H10" s="13"/>
      <c r="I10" s="10"/>
      <c r="J10" s="13"/>
      <c r="K10" s="13"/>
      <c r="L10" s="10"/>
      <c r="M10" s="137"/>
      <c r="N10" s="10"/>
      <c r="O10" s="10"/>
      <c r="P10" s="17"/>
      <c r="Q10" s="10"/>
      <c r="R10" s="10"/>
      <c r="S10" s="17"/>
      <c r="T10" s="13"/>
      <c r="U10" s="165"/>
      <c r="V10" s="55" t="s">
        <v>11</v>
      </c>
      <c r="W10" s="24"/>
      <c r="X10" s="54"/>
      <c r="AA10" s="2">
        <f>SUM(AA5:AA9)</f>
        <v>27.8</v>
      </c>
      <c r="AB10" s="2">
        <f>SUM(AB5:AB9)</f>
        <v>22.5</v>
      </c>
      <c r="AC10" s="2">
        <f>SUM(AC5:AC9)</f>
        <v>114</v>
      </c>
      <c r="AD10" s="2">
        <f>AA10*4+AB10*9+AC10*4</f>
        <v>769.7</v>
      </c>
    </row>
    <row r="11" spans="1:30" ht="13.5" customHeight="1" x14ac:dyDescent="0.25">
      <c r="A11" s="75"/>
      <c r="B11" s="76"/>
      <c r="C11" s="17"/>
      <c r="D11" s="20"/>
      <c r="E11" s="12"/>
      <c r="F11" s="70"/>
      <c r="G11" s="69"/>
      <c r="H11" s="71"/>
      <c r="I11" s="70"/>
      <c r="J11" s="72"/>
      <c r="K11" s="70"/>
      <c r="L11" s="70"/>
      <c r="M11" s="72"/>
      <c r="N11" s="70"/>
      <c r="O11" s="70"/>
      <c r="P11" s="69"/>
      <c r="Q11" s="70"/>
      <c r="R11" s="70"/>
      <c r="S11" s="69"/>
      <c r="T11" s="71"/>
      <c r="U11" s="166"/>
      <c r="V11" s="58">
        <f>V5*4+V7*9+V9*4</f>
        <v>802.1</v>
      </c>
      <c r="W11" s="59"/>
      <c r="X11" s="60"/>
      <c r="AA11" s="21">
        <f>AA10*4/AD10</f>
        <v>0.14447187215798363</v>
      </c>
      <c r="AB11" s="21">
        <f>AB10*9/AD10</f>
        <v>0.26308951539560865</v>
      </c>
      <c r="AC11" s="21">
        <f>AC10*4/AD10</f>
        <v>0.59243861244640761</v>
      </c>
    </row>
    <row r="12" spans="1:30" ht="13.5" customHeight="1" x14ac:dyDescent="0.25">
      <c r="A12" s="23">
        <v>11</v>
      </c>
      <c r="B12" s="163"/>
      <c r="C12" s="65" t="str">
        <f>菜單!E21</f>
        <v>地瓜飯</v>
      </c>
      <c r="D12" s="65" t="s">
        <v>148</v>
      </c>
      <c r="E12" s="65"/>
      <c r="F12" s="68" t="str">
        <f>菜單!E22</f>
        <v>筍干扣肉(醃)</v>
      </c>
      <c r="G12" s="68" t="s">
        <v>265</v>
      </c>
      <c r="H12" s="68"/>
      <c r="I12" s="68" t="str">
        <f>菜單!E23</f>
        <v>焗烤咖哩</v>
      </c>
      <c r="J12" s="68" t="s">
        <v>139</v>
      </c>
      <c r="K12" s="68"/>
      <c r="L12" s="68" t="str">
        <f>菜單!E24</f>
        <v>鮮肉抄手(冷)</v>
      </c>
      <c r="M12" s="86" t="s">
        <v>285</v>
      </c>
      <c r="N12" s="68"/>
      <c r="O12" s="65" t="str">
        <f>菜單!E25</f>
        <v>淺色蔬菜</v>
      </c>
      <c r="P12" s="65" t="s">
        <v>47</v>
      </c>
      <c r="Q12" s="68"/>
      <c r="R12" s="68" t="str">
        <f>菜單!E26</f>
        <v>芋香歐蕾</v>
      </c>
      <c r="S12" s="68" t="s">
        <v>139</v>
      </c>
      <c r="T12" s="68"/>
      <c r="U12" s="164" t="s">
        <v>24</v>
      </c>
      <c r="V12" s="50" t="s">
        <v>6</v>
      </c>
      <c r="W12" s="51" t="s">
        <v>103</v>
      </c>
      <c r="X12" s="52">
        <v>6</v>
      </c>
      <c r="AA12" s="2" t="s">
        <v>12</v>
      </c>
      <c r="AB12" s="2" t="s">
        <v>13</v>
      </c>
      <c r="AC12" s="2" t="s">
        <v>14</v>
      </c>
      <c r="AD12" s="2" t="s">
        <v>15</v>
      </c>
    </row>
    <row r="13" spans="1:30" ht="13.5" customHeight="1" x14ac:dyDescent="0.25">
      <c r="A13" s="23" t="s">
        <v>52</v>
      </c>
      <c r="B13" s="169"/>
      <c r="C13" s="10" t="s">
        <v>150</v>
      </c>
      <c r="D13" s="13"/>
      <c r="E13" s="13">
        <v>90</v>
      </c>
      <c r="F13" s="10" t="s">
        <v>250</v>
      </c>
      <c r="G13" s="13"/>
      <c r="H13" s="13">
        <v>60</v>
      </c>
      <c r="I13" s="10" t="s">
        <v>297</v>
      </c>
      <c r="J13" s="13"/>
      <c r="K13" s="13">
        <v>20</v>
      </c>
      <c r="L13" s="10" t="s">
        <v>300</v>
      </c>
      <c r="M13" s="78" t="s">
        <v>244</v>
      </c>
      <c r="N13" s="13">
        <v>20</v>
      </c>
      <c r="O13" s="10" t="str">
        <f>O12</f>
        <v>淺色蔬菜</v>
      </c>
      <c r="P13" s="10"/>
      <c r="Q13" s="10">
        <v>120</v>
      </c>
      <c r="R13" s="84" t="s">
        <v>403</v>
      </c>
      <c r="S13" s="78"/>
      <c r="T13" s="13">
        <v>30</v>
      </c>
      <c r="U13" s="165"/>
      <c r="V13" s="53">
        <f>X12*15+X14*5+10</f>
        <v>110</v>
      </c>
      <c r="W13" s="26" t="s">
        <v>26</v>
      </c>
      <c r="X13" s="54">
        <v>2.6</v>
      </c>
      <c r="Y13" s="3" t="s">
        <v>16</v>
      </c>
      <c r="Z13" s="3">
        <v>6.2</v>
      </c>
      <c r="AA13" s="3">
        <f>Z13*2</f>
        <v>12.4</v>
      </c>
      <c r="AB13" s="3"/>
      <c r="AC13" s="3">
        <f>Z13*15</f>
        <v>93</v>
      </c>
      <c r="AD13" s="3">
        <f>AA13*4+AC13*4</f>
        <v>421.6</v>
      </c>
    </row>
    <row r="14" spans="1:30" ht="13.5" customHeight="1" x14ac:dyDescent="0.25">
      <c r="A14" s="23">
        <v>16</v>
      </c>
      <c r="B14" s="169"/>
      <c r="C14" s="10" t="s">
        <v>165</v>
      </c>
      <c r="D14" s="13"/>
      <c r="E14" s="13">
        <v>50</v>
      </c>
      <c r="F14" s="10" t="s">
        <v>295</v>
      </c>
      <c r="G14" s="13" t="s">
        <v>296</v>
      </c>
      <c r="H14" s="13">
        <v>30</v>
      </c>
      <c r="I14" s="10" t="s">
        <v>241</v>
      </c>
      <c r="J14" s="13"/>
      <c r="K14" s="13">
        <v>15</v>
      </c>
      <c r="L14" s="10"/>
      <c r="M14" s="13"/>
      <c r="N14" s="13"/>
      <c r="O14" s="10"/>
      <c r="P14" s="10"/>
      <c r="Q14" s="10"/>
      <c r="R14" s="10" t="s">
        <v>404</v>
      </c>
      <c r="S14" s="78"/>
      <c r="T14" s="13">
        <v>10</v>
      </c>
      <c r="U14" s="165"/>
      <c r="V14" s="55" t="s">
        <v>8</v>
      </c>
      <c r="W14" s="26" t="s">
        <v>33</v>
      </c>
      <c r="X14" s="54">
        <v>2</v>
      </c>
      <c r="Y14" s="14" t="s">
        <v>17</v>
      </c>
      <c r="Z14" s="3">
        <v>2</v>
      </c>
      <c r="AA14" s="15">
        <f>Z14*7</f>
        <v>14</v>
      </c>
      <c r="AB14" s="3">
        <f>Z14*5</f>
        <v>10</v>
      </c>
      <c r="AC14" s="3" t="s">
        <v>18</v>
      </c>
      <c r="AD14" s="16">
        <f>AA14*4+AB14*9</f>
        <v>146</v>
      </c>
    </row>
    <row r="15" spans="1:30" ht="13.5" customHeight="1" x14ac:dyDescent="0.25">
      <c r="A15" s="23" t="s">
        <v>93</v>
      </c>
      <c r="B15" s="169"/>
      <c r="C15" s="17"/>
      <c r="D15" s="20"/>
      <c r="E15" s="12"/>
      <c r="F15" s="10"/>
      <c r="G15" s="137"/>
      <c r="H15" s="13"/>
      <c r="I15" s="10" t="s">
        <v>275</v>
      </c>
      <c r="J15" s="20"/>
      <c r="K15" s="61">
        <v>15</v>
      </c>
      <c r="L15" s="10"/>
      <c r="M15" s="13"/>
      <c r="N15" s="13"/>
      <c r="O15" s="10"/>
      <c r="P15" s="17"/>
      <c r="Q15" s="10"/>
      <c r="R15" s="10"/>
      <c r="S15" s="13"/>
      <c r="T15" s="13"/>
      <c r="U15" s="165"/>
      <c r="V15" s="53">
        <f>X13*5+X15*5</f>
        <v>26</v>
      </c>
      <c r="W15" s="26" t="s">
        <v>108</v>
      </c>
      <c r="X15" s="54">
        <v>2.6</v>
      </c>
      <c r="Y15" s="2" t="s">
        <v>19</v>
      </c>
      <c r="Z15" s="3">
        <v>1.6</v>
      </c>
      <c r="AA15" s="3">
        <f>Z15*1</f>
        <v>1.6</v>
      </c>
      <c r="AB15" s="3" t="s">
        <v>18</v>
      </c>
      <c r="AC15" s="3">
        <f>Z15*5</f>
        <v>8</v>
      </c>
      <c r="AD15" s="3">
        <f>AA15*4+AC15*4</f>
        <v>38.4</v>
      </c>
    </row>
    <row r="16" spans="1:30" ht="13.5" customHeight="1" x14ac:dyDescent="0.25">
      <c r="A16" s="167" t="s">
        <v>94</v>
      </c>
      <c r="B16" s="169"/>
      <c r="C16" s="17"/>
      <c r="D16" s="20"/>
      <c r="E16" s="12"/>
      <c r="F16" s="10"/>
      <c r="G16" s="13"/>
      <c r="H16" s="13"/>
      <c r="I16" s="10" t="s">
        <v>238</v>
      </c>
      <c r="J16" s="85"/>
      <c r="K16" s="13">
        <v>10</v>
      </c>
      <c r="L16" s="10"/>
      <c r="M16" s="137"/>
      <c r="N16" s="13"/>
      <c r="O16" s="10"/>
      <c r="P16" s="17"/>
      <c r="Q16" s="10"/>
      <c r="R16" s="10"/>
      <c r="S16" s="13"/>
      <c r="T16" s="13"/>
      <c r="U16" s="165"/>
      <c r="V16" s="55" t="s">
        <v>10</v>
      </c>
      <c r="W16" s="26" t="s">
        <v>35</v>
      </c>
      <c r="X16" s="54"/>
      <c r="Y16" s="2" t="s">
        <v>20</v>
      </c>
      <c r="Z16" s="3">
        <v>2.5</v>
      </c>
      <c r="AA16" s="3"/>
      <c r="AB16" s="3">
        <f>Z16*5</f>
        <v>12.5</v>
      </c>
      <c r="AC16" s="3" t="s">
        <v>18</v>
      </c>
      <c r="AD16" s="3">
        <f>AB16*9</f>
        <v>112.5</v>
      </c>
    </row>
    <row r="17" spans="1:30" ht="13.5" customHeight="1" x14ac:dyDescent="0.25">
      <c r="A17" s="167"/>
      <c r="B17" s="169"/>
      <c r="C17" s="17"/>
      <c r="D17" s="20"/>
      <c r="E17" s="12"/>
      <c r="F17" s="10"/>
      <c r="G17" s="17"/>
      <c r="H17" s="13"/>
      <c r="I17" s="10" t="s">
        <v>260</v>
      </c>
      <c r="J17" s="137"/>
      <c r="K17" s="13">
        <v>10</v>
      </c>
      <c r="L17" s="24"/>
      <c r="M17" s="25"/>
      <c r="N17" s="26"/>
      <c r="O17" s="10"/>
      <c r="P17" s="17"/>
      <c r="Q17" s="10"/>
      <c r="R17" s="10"/>
      <c r="S17" s="78"/>
      <c r="T17" s="13"/>
      <c r="U17" s="165"/>
      <c r="V17" s="53">
        <f>X12*2+X13*7+X14</f>
        <v>32.200000000000003</v>
      </c>
      <c r="W17" s="56" t="s">
        <v>28</v>
      </c>
      <c r="X17" s="57"/>
      <c r="Y17" s="2" t="s">
        <v>21</v>
      </c>
      <c r="Z17" s="3">
        <v>1</v>
      </c>
      <c r="AC17" s="2">
        <f>Z17*15</f>
        <v>15</v>
      </c>
    </row>
    <row r="18" spans="1:30" ht="13.5" customHeight="1" x14ac:dyDescent="0.25">
      <c r="A18" s="18" t="s">
        <v>29</v>
      </c>
      <c r="B18" s="19"/>
      <c r="C18" s="17"/>
      <c r="D18" s="20"/>
      <c r="E18" s="12"/>
      <c r="F18" s="10"/>
      <c r="G18" s="17"/>
      <c r="H18" s="13"/>
      <c r="I18" s="10" t="s">
        <v>298</v>
      </c>
      <c r="J18" s="137"/>
      <c r="K18" s="13">
        <v>10</v>
      </c>
      <c r="L18" s="10"/>
      <c r="M18" s="137"/>
      <c r="N18" s="13"/>
      <c r="O18" s="10"/>
      <c r="P18" s="17"/>
      <c r="Q18" s="10"/>
      <c r="R18" s="10"/>
      <c r="S18" s="17"/>
      <c r="T18" s="13"/>
      <c r="U18" s="165"/>
      <c r="V18" s="55" t="s">
        <v>11</v>
      </c>
      <c r="W18" s="24"/>
      <c r="X18" s="54"/>
      <c r="AA18" s="2">
        <f>SUM(AA13:AA17)</f>
        <v>28</v>
      </c>
      <c r="AB18" s="2">
        <f>SUM(AB13:AB17)</f>
        <v>22.5</v>
      </c>
      <c r="AC18" s="2">
        <f>SUM(AC13:AC17)</f>
        <v>116</v>
      </c>
      <c r="AD18" s="2">
        <f>AA18*4+AB18*9+AC18*4</f>
        <v>778.5</v>
      </c>
    </row>
    <row r="19" spans="1:30" ht="13.5" customHeight="1" thickBot="1" x14ac:dyDescent="0.3">
      <c r="A19" s="73"/>
      <c r="B19" s="74"/>
      <c r="C19" s="17"/>
      <c r="D19" s="20"/>
      <c r="E19" s="12"/>
      <c r="F19" s="70"/>
      <c r="G19" s="69"/>
      <c r="H19" s="71"/>
      <c r="I19" s="70" t="s">
        <v>299</v>
      </c>
      <c r="J19" s="72"/>
      <c r="K19" s="70"/>
      <c r="L19" s="70"/>
      <c r="M19" s="72"/>
      <c r="N19" s="70"/>
      <c r="O19" s="70"/>
      <c r="P19" s="69"/>
      <c r="Q19" s="70"/>
      <c r="R19" s="70"/>
      <c r="S19" s="69"/>
      <c r="T19" s="71"/>
      <c r="U19" s="166"/>
      <c r="V19" s="58">
        <f>V13*4+V15*9+V17*4</f>
        <v>802.8</v>
      </c>
      <c r="W19" s="59"/>
      <c r="X19" s="60"/>
      <c r="AA19" s="21">
        <f>AA18*4/AD18</f>
        <v>0.14386640976236351</v>
      </c>
      <c r="AB19" s="21">
        <f>AB18*9/AD18</f>
        <v>0.26011560693641617</v>
      </c>
      <c r="AC19" s="21">
        <f>AC18*4/AD18</f>
        <v>0.59601798330122024</v>
      </c>
    </row>
    <row r="20" spans="1:30" ht="13.5" customHeight="1" x14ac:dyDescent="0.25">
      <c r="A20" s="22">
        <v>11</v>
      </c>
      <c r="B20" s="169"/>
      <c r="C20" s="65" t="str">
        <f>菜單!I21</f>
        <v>鐵板麵</v>
      </c>
      <c r="D20" s="66" t="s">
        <v>265</v>
      </c>
      <c r="E20" s="67"/>
      <c r="F20" s="68" t="str">
        <f>菜單!I22</f>
        <v>烤雞腿</v>
      </c>
      <c r="G20" s="68" t="s">
        <v>276</v>
      </c>
      <c r="H20" s="68"/>
      <c r="I20" s="68" t="str">
        <f>菜單!I23</f>
        <v>蔥花卷(冷)</v>
      </c>
      <c r="J20" s="86" t="s">
        <v>276</v>
      </c>
      <c r="K20" s="68"/>
      <c r="L20" s="68" t="str">
        <f>菜單!I24</f>
        <v>地瓜球(加)</v>
      </c>
      <c r="M20" s="86" t="s">
        <v>387</v>
      </c>
      <c r="N20" s="68"/>
      <c r="O20" s="65" t="str">
        <f>菜單!I25</f>
        <v>深色蔬菜</v>
      </c>
      <c r="P20" s="65" t="s">
        <v>47</v>
      </c>
      <c r="Q20" s="68"/>
      <c r="R20" s="68" t="str">
        <f>菜單!I26</f>
        <v>野菇蛋花湯</v>
      </c>
      <c r="S20" s="68" t="s">
        <v>139</v>
      </c>
      <c r="T20" s="68"/>
      <c r="U20" s="164" t="s">
        <v>24</v>
      </c>
      <c r="V20" s="50" t="s">
        <v>6</v>
      </c>
      <c r="W20" s="51" t="s">
        <v>25</v>
      </c>
      <c r="X20" s="52">
        <v>6</v>
      </c>
      <c r="AA20" s="2" t="s">
        <v>12</v>
      </c>
      <c r="AB20" s="2" t="s">
        <v>13</v>
      </c>
      <c r="AC20" s="2" t="s">
        <v>14</v>
      </c>
      <c r="AD20" s="2" t="s">
        <v>15</v>
      </c>
    </row>
    <row r="21" spans="1:30" ht="13.5" customHeight="1" x14ac:dyDescent="0.25">
      <c r="A21" s="23" t="s">
        <v>52</v>
      </c>
      <c r="B21" s="169"/>
      <c r="C21" s="10" t="s">
        <v>170</v>
      </c>
      <c r="D21" s="83"/>
      <c r="E21" s="61">
        <v>150</v>
      </c>
      <c r="F21" s="10" t="s">
        <v>301</v>
      </c>
      <c r="G21" s="13"/>
      <c r="H21" s="13">
        <v>65</v>
      </c>
      <c r="I21" s="24" t="s">
        <v>302</v>
      </c>
      <c r="J21" s="26" t="s">
        <v>380</v>
      </c>
      <c r="K21" s="13">
        <v>20</v>
      </c>
      <c r="L21" s="10" t="s">
        <v>389</v>
      </c>
      <c r="M21" s="13" t="s">
        <v>397</v>
      </c>
      <c r="N21" s="13">
        <v>20</v>
      </c>
      <c r="O21" s="10" t="str">
        <f>O20</f>
        <v>深色蔬菜</v>
      </c>
      <c r="P21" s="10"/>
      <c r="Q21" s="10">
        <v>100</v>
      </c>
      <c r="R21" s="10" t="s">
        <v>235</v>
      </c>
      <c r="S21" s="13"/>
      <c r="T21" s="13">
        <v>15</v>
      </c>
      <c r="U21" s="165"/>
      <c r="V21" s="53">
        <f>X20*15+X22*5+10</f>
        <v>110</v>
      </c>
      <c r="W21" s="26" t="s">
        <v>26</v>
      </c>
      <c r="X21" s="54">
        <v>2.4</v>
      </c>
      <c r="Y21" s="3" t="s">
        <v>16</v>
      </c>
      <c r="Z21" s="3">
        <v>6.2</v>
      </c>
      <c r="AA21" s="3">
        <f>Z21*2</f>
        <v>12.4</v>
      </c>
      <c r="AB21" s="3"/>
      <c r="AC21" s="3">
        <f>Z21*15</f>
        <v>93</v>
      </c>
      <c r="AD21" s="3">
        <f>AA21*4+AC21*4</f>
        <v>421.6</v>
      </c>
    </row>
    <row r="22" spans="1:30" ht="13.5" customHeight="1" x14ac:dyDescent="0.25">
      <c r="A22" s="23">
        <v>17</v>
      </c>
      <c r="B22" s="169"/>
      <c r="C22" s="10" t="s">
        <v>112</v>
      </c>
      <c r="D22" s="13"/>
      <c r="E22" s="13">
        <v>20</v>
      </c>
      <c r="F22" s="10"/>
      <c r="G22" s="13"/>
      <c r="H22" s="13"/>
      <c r="I22" s="10"/>
      <c r="J22" s="13"/>
      <c r="K22" s="13"/>
      <c r="L22" s="10"/>
      <c r="M22" s="13"/>
      <c r="N22" s="13"/>
      <c r="O22" s="10"/>
      <c r="P22" s="10"/>
      <c r="Q22" s="10"/>
      <c r="R22" s="10" t="s">
        <v>236</v>
      </c>
      <c r="S22" s="13"/>
      <c r="T22" s="13">
        <v>10</v>
      </c>
      <c r="U22" s="165"/>
      <c r="V22" s="55" t="s">
        <v>8</v>
      </c>
      <c r="W22" s="26" t="s">
        <v>33</v>
      </c>
      <c r="X22" s="54">
        <v>2</v>
      </c>
      <c r="Y22" s="14" t="s">
        <v>17</v>
      </c>
      <c r="Z22" s="3">
        <v>2.2000000000000002</v>
      </c>
      <c r="AA22" s="15">
        <f>Z22*7</f>
        <v>15.400000000000002</v>
      </c>
      <c r="AB22" s="3">
        <f>Z22*5</f>
        <v>11</v>
      </c>
      <c r="AC22" s="3" t="s">
        <v>18</v>
      </c>
      <c r="AD22" s="16">
        <f>AA22*4+AB22*9</f>
        <v>160.60000000000002</v>
      </c>
    </row>
    <row r="23" spans="1:30" ht="13.5" customHeight="1" x14ac:dyDescent="0.25">
      <c r="A23" s="23" t="s">
        <v>9</v>
      </c>
      <c r="B23" s="169"/>
      <c r="C23" s="10" t="s">
        <v>146</v>
      </c>
      <c r="D23" s="11"/>
      <c r="E23" s="61">
        <v>10</v>
      </c>
      <c r="F23" s="10"/>
      <c r="G23" s="13"/>
      <c r="H23" s="13"/>
      <c r="I23" s="10"/>
      <c r="J23" s="13"/>
      <c r="K23" s="13"/>
      <c r="L23" s="10"/>
      <c r="M23" s="20"/>
      <c r="N23" s="61"/>
      <c r="O23" s="10"/>
      <c r="P23" s="17"/>
      <c r="Q23" s="10"/>
      <c r="R23" s="10" t="s">
        <v>239</v>
      </c>
      <c r="S23" s="13"/>
      <c r="T23" s="13">
        <v>5</v>
      </c>
      <c r="U23" s="165"/>
      <c r="V23" s="53">
        <f>X21*5+X23*5</f>
        <v>25</v>
      </c>
      <c r="W23" s="26" t="s">
        <v>108</v>
      </c>
      <c r="X23" s="54">
        <v>2.6</v>
      </c>
      <c r="Y23" s="2" t="s">
        <v>19</v>
      </c>
      <c r="Z23" s="3">
        <v>1.6</v>
      </c>
      <c r="AA23" s="3">
        <f>Z23*1</f>
        <v>1.6</v>
      </c>
      <c r="AB23" s="3" t="s">
        <v>18</v>
      </c>
      <c r="AC23" s="3">
        <f>Z23*5</f>
        <v>8</v>
      </c>
      <c r="AD23" s="3">
        <f>AA23*4+AC23*4</f>
        <v>38.4</v>
      </c>
    </row>
    <row r="24" spans="1:30" ht="13.5" customHeight="1" x14ac:dyDescent="0.25">
      <c r="A24" s="167" t="s">
        <v>95</v>
      </c>
      <c r="B24" s="169"/>
      <c r="C24" s="10" t="s">
        <v>113</v>
      </c>
      <c r="D24" s="11"/>
      <c r="E24" s="61">
        <v>5</v>
      </c>
      <c r="F24" s="10"/>
      <c r="G24" s="17"/>
      <c r="H24" s="13"/>
      <c r="I24" s="10"/>
      <c r="J24" s="137"/>
      <c r="K24" s="13"/>
      <c r="L24" s="10"/>
      <c r="M24" s="13"/>
      <c r="N24" s="61"/>
      <c r="O24" s="10"/>
      <c r="P24" s="17"/>
      <c r="Q24" s="10"/>
      <c r="R24" s="10" t="s">
        <v>238</v>
      </c>
      <c r="S24" s="17"/>
      <c r="T24" s="13">
        <v>5</v>
      </c>
      <c r="U24" s="165"/>
      <c r="V24" s="55" t="s">
        <v>10</v>
      </c>
      <c r="W24" s="26" t="s">
        <v>35</v>
      </c>
      <c r="X24" s="54"/>
      <c r="Y24" s="2" t="s">
        <v>20</v>
      </c>
      <c r="Z24" s="3">
        <v>2.5</v>
      </c>
      <c r="AA24" s="3"/>
      <c r="AB24" s="3">
        <f>Z24*5</f>
        <v>12.5</v>
      </c>
      <c r="AC24" s="3" t="s">
        <v>18</v>
      </c>
      <c r="AD24" s="3">
        <f>AB24*9</f>
        <v>112.5</v>
      </c>
    </row>
    <row r="25" spans="1:30" ht="13.5" customHeight="1" x14ac:dyDescent="0.25">
      <c r="A25" s="167"/>
      <c r="B25" s="169"/>
      <c r="C25" s="10" t="s">
        <v>333</v>
      </c>
      <c r="D25" s="20"/>
      <c r="E25" s="61">
        <v>5</v>
      </c>
      <c r="F25" s="10"/>
      <c r="G25" s="17"/>
      <c r="H25" s="13"/>
      <c r="I25" s="10"/>
      <c r="J25" s="137"/>
      <c r="K25" s="13"/>
      <c r="L25" s="24"/>
      <c r="M25" s="25"/>
      <c r="N25" s="26"/>
      <c r="O25" s="10"/>
      <c r="P25" s="17"/>
      <c r="Q25" s="10"/>
      <c r="R25" s="10" t="s">
        <v>234</v>
      </c>
      <c r="S25" s="17"/>
      <c r="T25" s="13">
        <v>10</v>
      </c>
      <c r="U25" s="165"/>
      <c r="V25" s="53">
        <f>X20*2+X21*7+X22</f>
        <v>30.8</v>
      </c>
      <c r="W25" s="56" t="s">
        <v>28</v>
      </c>
      <c r="X25" s="57"/>
      <c r="Y25" s="2" t="s">
        <v>21</v>
      </c>
      <c r="AC25" s="2">
        <f>Z25*15</f>
        <v>0</v>
      </c>
    </row>
    <row r="26" spans="1:30" ht="13.15" customHeight="1" x14ac:dyDescent="0.25">
      <c r="A26" s="18" t="s">
        <v>29</v>
      </c>
      <c r="B26" s="19"/>
      <c r="C26" s="10" t="s">
        <v>250</v>
      </c>
      <c r="D26" s="79"/>
      <c r="E26" s="61">
        <v>10</v>
      </c>
      <c r="F26" s="10"/>
      <c r="G26" s="17"/>
      <c r="H26" s="13"/>
      <c r="I26" s="10"/>
      <c r="J26" s="137"/>
      <c r="K26" s="10"/>
      <c r="L26" s="10"/>
      <c r="M26" s="137"/>
      <c r="N26" s="10"/>
      <c r="O26" s="10"/>
      <c r="P26" s="17"/>
      <c r="Q26" s="10"/>
      <c r="R26" s="10"/>
      <c r="S26" s="17"/>
      <c r="T26" s="13"/>
      <c r="U26" s="165"/>
      <c r="V26" s="55" t="s">
        <v>11</v>
      </c>
      <c r="W26" s="24"/>
      <c r="X26" s="54"/>
      <c r="AA26" s="2">
        <f>SUM(AA21:AA25)</f>
        <v>29.400000000000006</v>
      </c>
      <c r="AB26" s="2">
        <f>SUM(AB21:AB25)</f>
        <v>23.5</v>
      </c>
      <c r="AC26" s="2">
        <f>SUM(AC21:AC25)</f>
        <v>101</v>
      </c>
      <c r="AD26" s="2">
        <f>AA26*4+AB26*9+AC26*4</f>
        <v>733.1</v>
      </c>
    </row>
    <row r="27" spans="1:30" ht="13.5" customHeight="1" thickBot="1" x14ac:dyDescent="0.3">
      <c r="A27" s="73"/>
      <c r="B27" s="74"/>
      <c r="C27" s="10"/>
      <c r="D27" s="20"/>
      <c r="E27" s="12"/>
      <c r="F27" s="70"/>
      <c r="G27" s="69"/>
      <c r="H27" s="71"/>
      <c r="I27" s="70"/>
      <c r="J27" s="72"/>
      <c r="K27" s="70"/>
      <c r="L27" s="70"/>
      <c r="M27" s="72"/>
      <c r="N27" s="70"/>
      <c r="O27" s="70"/>
      <c r="P27" s="69"/>
      <c r="Q27" s="70"/>
      <c r="R27" s="70"/>
      <c r="S27" s="69"/>
      <c r="T27" s="71"/>
      <c r="U27" s="166"/>
      <c r="V27" s="58">
        <f>V21*4+V23*9+V25*4</f>
        <v>788.2</v>
      </c>
      <c r="W27" s="59"/>
      <c r="X27" s="60"/>
      <c r="AA27" s="21">
        <f>AA26*4/AD26</f>
        <v>0.16041467739735374</v>
      </c>
      <c r="AB27" s="21">
        <f>AB26*9/AD26</f>
        <v>0.28850088664575091</v>
      </c>
      <c r="AC27" s="21">
        <f>AC26*4/AD26</f>
        <v>0.55108443595689538</v>
      </c>
    </row>
    <row r="28" spans="1:30" ht="13.5" customHeight="1" x14ac:dyDescent="0.25">
      <c r="A28" s="22">
        <v>11</v>
      </c>
      <c r="B28" s="169"/>
      <c r="C28" s="65" t="str">
        <f>菜單!M21</f>
        <v>胚芽飯</v>
      </c>
      <c r="D28" s="65" t="s">
        <v>148</v>
      </c>
      <c r="E28" s="65"/>
      <c r="F28" s="65" t="str">
        <f>菜單!M22</f>
        <v>薑母鴨</v>
      </c>
      <c r="G28" s="65" t="s">
        <v>139</v>
      </c>
      <c r="H28" s="65"/>
      <c r="I28" s="68" t="str">
        <f>菜單!M23</f>
        <v>照燒洋芋燉肉</v>
      </c>
      <c r="J28" s="68" t="s">
        <v>139</v>
      </c>
      <c r="K28" s="68"/>
      <c r="L28" s="68" t="str">
        <f>菜單!M24</f>
        <v>香菇蒸蛋</v>
      </c>
      <c r="M28" s="86" t="s">
        <v>148</v>
      </c>
      <c r="N28" s="68"/>
      <c r="O28" s="65" t="str">
        <f>菜單!M25</f>
        <v>淺色蔬菜</v>
      </c>
      <c r="P28" s="65" t="s">
        <v>47</v>
      </c>
      <c r="Q28" s="68"/>
      <c r="R28" s="68" t="str">
        <f>菜單!M26</f>
        <v>玉米濃湯(芡)</v>
      </c>
      <c r="S28" s="68" t="s">
        <v>139</v>
      </c>
      <c r="T28" s="68"/>
      <c r="U28" s="164" t="s">
        <v>24</v>
      </c>
      <c r="V28" s="50" t="s">
        <v>6</v>
      </c>
      <c r="W28" s="51" t="s">
        <v>37</v>
      </c>
      <c r="X28" s="52">
        <v>5.9</v>
      </c>
      <c r="Y28" s="80" t="s">
        <v>43</v>
      </c>
      <c r="Z28" s="80" t="s">
        <v>12</v>
      </c>
      <c r="AA28" s="2" t="s">
        <v>12</v>
      </c>
      <c r="AB28" s="2" t="s">
        <v>13</v>
      </c>
      <c r="AC28" s="2" t="s">
        <v>14</v>
      </c>
      <c r="AD28" s="2" t="s">
        <v>15</v>
      </c>
    </row>
    <row r="29" spans="1:30" ht="13.5" customHeight="1" x14ac:dyDescent="0.25">
      <c r="A29" s="23" t="s">
        <v>7</v>
      </c>
      <c r="B29" s="169"/>
      <c r="C29" s="10" t="s">
        <v>168</v>
      </c>
      <c r="D29" s="78"/>
      <c r="E29" s="13">
        <v>40</v>
      </c>
      <c r="F29" s="10" t="s">
        <v>169</v>
      </c>
      <c r="G29" s="77"/>
      <c r="H29" s="13">
        <v>55</v>
      </c>
      <c r="I29" s="10" t="s">
        <v>157</v>
      </c>
      <c r="J29" s="78"/>
      <c r="K29" s="13">
        <v>15</v>
      </c>
      <c r="L29" s="10" t="s">
        <v>115</v>
      </c>
      <c r="M29" s="78"/>
      <c r="N29" s="13">
        <v>20</v>
      </c>
      <c r="O29" s="10" t="str">
        <f>O28</f>
        <v>淺色蔬菜</v>
      </c>
      <c r="P29" s="10"/>
      <c r="Q29" s="10">
        <v>110</v>
      </c>
      <c r="R29" s="24" t="s">
        <v>241</v>
      </c>
      <c r="S29" s="26"/>
      <c r="T29" s="26">
        <v>15</v>
      </c>
      <c r="U29" s="165"/>
      <c r="V29" s="53">
        <f>X28*15+X30*5+10</f>
        <v>108.5</v>
      </c>
      <c r="W29" s="26" t="s">
        <v>26</v>
      </c>
      <c r="X29" s="54">
        <v>2.1</v>
      </c>
      <c r="Y29" s="80">
        <f>V31*9/V35*100</f>
        <v>27.417218543046356</v>
      </c>
      <c r="Z29" s="80">
        <f>V33*4/V35*100</f>
        <v>15.099337748344372</v>
      </c>
      <c r="AA29" s="3">
        <f>Z29*2</f>
        <v>30.198675496688743</v>
      </c>
      <c r="AB29" s="3"/>
      <c r="AC29" s="3">
        <f>Z29*15</f>
        <v>226.49006622516558</v>
      </c>
      <c r="AD29" s="3">
        <f>AA29*4+AC29*4</f>
        <v>1026.7549668874174</v>
      </c>
    </row>
    <row r="30" spans="1:30" ht="13.5" customHeight="1" x14ac:dyDescent="0.25">
      <c r="A30" s="23">
        <v>18</v>
      </c>
      <c r="B30" s="169"/>
      <c r="C30" s="10" t="s">
        <v>150</v>
      </c>
      <c r="D30" s="78"/>
      <c r="E30" s="13">
        <v>70</v>
      </c>
      <c r="F30" s="10" t="s">
        <v>144</v>
      </c>
      <c r="G30" s="78"/>
      <c r="H30" s="13">
        <v>20</v>
      </c>
      <c r="I30" s="10" t="s">
        <v>141</v>
      </c>
      <c r="J30" s="78"/>
      <c r="K30" s="13">
        <v>10</v>
      </c>
      <c r="L30" s="10" t="s">
        <v>137</v>
      </c>
      <c r="M30" s="13"/>
      <c r="N30" s="13">
        <v>40</v>
      </c>
      <c r="O30" s="10"/>
      <c r="P30" s="10"/>
      <c r="Q30" s="10"/>
      <c r="R30" s="24" t="s">
        <v>275</v>
      </c>
      <c r="S30" s="26"/>
      <c r="T30" s="26">
        <v>15</v>
      </c>
      <c r="U30" s="165"/>
      <c r="V30" s="55" t="s">
        <v>8</v>
      </c>
      <c r="W30" s="26" t="s">
        <v>33</v>
      </c>
      <c r="X30" s="54">
        <v>2</v>
      </c>
      <c r="Y30" s="42"/>
      <c r="Z30" s="42"/>
      <c r="AA30" s="15">
        <f>Z30*7</f>
        <v>0</v>
      </c>
      <c r="AB30" s="3">
        <f>Z30*5</f>
        <v>0</v>
      </c>
      <c r="AC30" s="3" t="s">
        <v>18</v>
      </c>
      <c r="AD30" s="16">
        <f>AA30*4+AB30*9</f>
        <v>0</v>
      </c>
    </row>
    <row r="31" spans="1:30" ht="13.5" customHeight="1" x14ac:dyDescent="0.25">
      <c r="A31" s="23" t="s">
        <v>9</v>
      </c>
      <c r="B31" s="169"/>
      <c r="C31" s="17"/>
      <c r="D31" s="83"/>
      <c r="E31" s="12"/>
      <c r="F31" s="10" t="s">
        <v>141</v>
      </c>
      <c r="G31" s="13"/>
      <c r="H31" s="13">
        <v>5</v>
      </c>
      <c r="I31" s="10" t="s">
        <v>158</v>
      </c>
      <c r="J31" s="85"/>
      <c r="K31" s="13">
        <v>15</v>
      </c>
      <c r="L31" s="10"/>
      <c r="M31" s="13"/>
      <c r="N31" s="13"/>
      <c r="O31" s="10"/>
      <c r="P31" s="17"/>
      <c r="Q31" s="10"/>
      <c r="R31" s="10" t="s">
        <v>238</v>
      </c>
      <c r="S31" s="13"/>
      <c r="T31" s="13">
        <v>10</v>
      </c>
      <c r="U31" s="165"/>
      <c r="V31" s="53">
        <f>X29*5+X31*5</f>
        <v>23</v>
      </c>
      <c r="W31" s="26" t="s">
        <v>27</v>
      </c>
      <c r="X31" s="54">
        <v>2.5</v>
      </c>
      <c r="Y31" s="42"/>
      <c r="Z31" s="42"/>
      <c r="AA31" s="3">
        <f>Z31*1</f>
        <v>0</v>
      </c>
      <c r="AB31" s="3" t="s">
        <v>18</v>
      </c>
      <c r="AC31" s="3">
        <f>Z31*5</f>
        <v>0</v>
      </c>
      <c r="AD31" s="3">
        <f>AA31*4+AC31*4</f>
        <v>0</v>
      </c>
    </row>
    <row r="32" spans="1:30" ht="13.5" customHeight="1" x14ac:dyDescent="0.25">
      <c r="A32" s="167" t="s">
        <v>53</v>
      </c>
      <c r="B32" s="169"/>
      <c r="C32" s="10"/>
      <c r="D32" s="83"/>
      <c r="E32" s="61"/>
      <c r="F32" s="10" t="s">
        <v>156</v>
      </c>
      <c r="G32" s="17"/>
      <c r="H32" s="13"/>
      <c r="I32" s="10" t="s">
        <v>151</v>
      </c>
      <c r="J32" s="137"/>
      <c r="K32" s="13">
        <v>10</v>
      </c>
      <c r="L32" s="10"/>
      <c r="M32" s="13"/>
      <c r="N32" s="13"/>
      <c r="O32" s="10"/>
      <c r="P32" s="17"/>
      <c r="Q32" s="10"/>
      <c r="R32" s="10" t="s">
        <v>234</v>
      </c>
      <c r="S32" s="13"/>
      <c r="T32" s="13">
        <v>10</v>
      </c>
      <c r="U32" s="165"/>
      <c r="V32" s="55" t="s">
        <v>10</v>
      </c>
      <c r="W32" s="26" t="s">
        <v>35</v>
      </c>
      <c r="X32" s="54"/>
      <c r="Y32" s="42"/>
      <c r="Z32" s="42"/>
      <c r="AA32" s="3"/>
      <c r="AB32" s="3">
        <f>Z32*5</f>
        <v>0</v>
      </c>
      <c r="AC32" s="3" t="s">
        <v>18</v>
      </c>
      <c r="AD32" s="3">
        <f>AB32*9</f>
        <v>0</v>
      </c>
    </row>
    <row r="33" spans="1:30" ht="13.5" customHeight="1" x14ac:dyDescent="0.25">
      <c r="A33" s="167"/>
      <c r="B33" s="169"/>
      <c r="C33" s="17"/>
      <c r="D33" s="20"/>
      <c r="E33" s="12"/>
      <c r="F33" s="10"/>
      <c r="G33" s="17"/>
      <c r="H33" s="13"/>
      <c r="I33" s="10" t="s">
        <v>303</v>
      </c>
      <c r="J33" s="137"/>
      <c r="K33" s="13"/>
      <c r="L33" s="24"/>
      <c r="M33" s="25"/>
      <c r="N33" s="26"/>
      <c r="O33" s="10"/>
      <c r="P33" s="17"/>
      <c r="Q33" s="10"/>
      <c r="R33" s="10"/>
      <c r="S33" s="17"/>
      <c r="T33" s="13"/>
      <c r="U33" s="165"/>
      <c r="V33" s="53">
        <f>X28*2+X29*7+X30</f>
        <v>28.5</v>
      </c>
      <c r="W33" s="56" t="s">
        <v>36</v>
      </c>
      <c r="X33" s="57"/>
      <c r="Y33" s="41"/>
      <c r="Z33" s="41"/>
      <c r="AC33" s="2">
        <f>Z33*15</f>
        <v>0</v>
      </c>
    </row>
    <row r="34" spans="1:30" ht="13.5" customHeight="1" x14ac:dyDescent="0.25">
      <c r="A34" s="18" t="s">
        <v>29</v>
      </c>
      <c r="B34" s="19"/>
      <c r="C34" s="17"/>
      <c r="D34" s="20"/>
      <c r="E34" s="12"/>
      <c r="F34" s="10"/>
      <c r="G34" s="17"/>
      <c r="H34" s="13"/>
      <c r="I34" s="10"/>
      <c r="J34" s="137"/>
      <c r="K34" s="10"/>
      <c r="L34" s="10"/>
      <c r="M34" s="137"/>
      <c r="N34" s="10"/>
      <c r="O34" s="10"/>
      <c r="P34" s="17"/>
      <c r="Q34" s="10"/>
      <c r="R34" s="10"/>
      <c r="S34" s="17"/>
      <c r="T34" s="13"/>
      <c r="U34" s="165"/>
      <c r="V34" s="55" t="s">
        <v>11</v>
      </c>
      <c r="W34" s="24"/>
      <c r="X34" s="54"/>
      <c r="Y34" s="81" t="s">
        <v>41</v>
      </c>
      <c r="Z34" s="81" t="s">
        <v>42</v>
      </c>
      <c r="AA34" s="2">
        <f>SUM(AA29:AA33)</f>
        <v>30.198675496688743</v>
      </c>
      <c r="AB34" s="2">
        <f>SUM(AB29:AB33)</f>
        <v>0</v>
      </c>
      <c r="AC34" s="2">
        <f>SUM(AC29:AC33)</f>
        <v>226.49006622516558</v>
      </c>
      <c r="AD34" s="2">
        <f>AA34*4+AB34*9+AC34*4</f>
        <v>1026.7549668874174</v>
      </c>
    </row>
    <row r="35" spans="1:30" ht="13.5" customHeight="1" x14ac:dyDescent="0.25">
      <c r="A35" s="27"/>
      <c r="B35" s="28"/>
      <c r="C35" s="17"/>
      <c r="D35" s="20"/>
      <c r="E35" s="12"/>
      <c r="F35" s="70"/>
      <c r="G35" s="69"/>
      <c r="H35" s="71"/>
      <c r="I35" s="70"/>
      <c r="J35" s="72"/>
      <c r="K35" s="70"/>
      <c r="L35" s="70"/>
      <c r="M35" s="72"/>
      <c r="N35" s="70"/>
      <c r="O35" s="70"/>
      <c r="P35" s="69"/>
      <c r="Q35" s="70"/>
      <c r="R35" s="70"/>
      <c r="S35" s="69"/>
      <c r="T35" s="71"/>
      <c r="U35" s="166"/>
      <c r="V35" s="58">
        <f>V29*4+V31*9+V33*4</f>
        <v>755</v>
      </c>
      <c r="W35" s="59"/>
      <c r="X35" s="60"/>
      <c r="Y35" s="82">
        <f>B35+E35+H35+K35+N35+Q35</f>
        <v>0</v>
      </c>
      <c r="Z35" s="82">
        <f>C35+F35+I35+L35+O35+R35</f>
        <v>0</v>
      </c>
      <c r="AA35" s="21">
        <f>AA34*4/AD34</f>
        <v>0.1176470588235294</v>
      </c>
      <c r="AB35" s="21">
        <f>AB34*9/AD34</f>
        <v>0</v>
      </c>
      <c r="AC35" s="21">
        <f>AC34*4/AD34</f>
        <v>0.88235294117647056</v>
      </c>
    </row>
    <row r="36" spans="1:30" ht="13.5" customHeight="1" x14ac:dyDescent="0.25">
      <c r="A36" s="22">
        <v>11</v>
      </c>
      <c r="B36" s="161"/>
      <c r="C36" s="65" t="str">
        <f>菜單!Q21</f>
        <v>白飯</v>
      </c>
      <c r="D36" s="66" t="s">
        <v>139</v>
      </c>
      <c r="E36" s="67"/>
      <c r="F36" s="65" t="str">
        <f>菜單!Q22</f>
        <v>三杯雞</v>
      </c>
      <c r="G36" s="65" t="s">
        <v>265</v>
      </c>
      <c r="H36" s="65"/>
      <c r="I36" s="68" t="str">
        <f>菜單!Q23</f>
        <v>辣炒年糕(醃)(豆)</v>
      </c>
      <c r="J36" s="68" t="s">
        <v>246</v>
      </c>
      <c r="K36" s="68"/>
      <c r="L36" s="68" t="str">
        <f>菜單!Q24</f>
        <v>茄汁熱狗(加)</v>
      </c>
      <c r="M36" s="68" t="s">
        <v>276</v>
      </c>
      <c r="N36" s="68"/>
      <c r="O36" s="65" t="str">
        <f>菜單!Q25</f>
        <v>深色蔬菜</v>
      </c>
      <c r="P36" s="65" t="s">
        <v>47</v>
      </c>
      <c r="Q36" s="68"/>
      <c r="R36" s="65" t="str">
        <f>菜單!Q26</f>
        <v>冬瓜排骨湯</v>
      </c>
      <c r="S36" s="65" t="s">
        <v>46</v>
      </c>
      <c r="T36" s="65"/>
      <c r="U36" s="164" t="s">
        <v>24</v>
      </c>
      <c r="V36" s="50" t="s">
        <v>6</v>
      </c>
      <c r="W36" s="51" t="s">
        <v>31</v>
      </c>
      <c r="X36" s="52">
        <v>6</v>
      </c>
      <c r="Y36" s="80" t="s">
        <v>43</v>
      </c>
      <c r="Z36" s="80" t="s">
        <v>12</v>
      </c>
    </row>
    <row r="37" spans="1:30" ht="13.5" customHeight="1" x14ac:dyDescent="0.25">
      <c r="A37" s="23" t="s">
        <v>7</v>
      </c>
      <c r="B37" s="162"/>
      <c r="C37" s="10" t="s">
        <v>261</v>
      </c>
      <c r="D37" s="83"/>
      <c r="E37" s="12">
        <v>110</v>
      </c>
      <c r="F37" s="10" t="s">
        <v>304</v>
      </c>
      <c r="G37" s="13"/>
      <c r="H37" s="13">
        <v>55</v>
      </c>
      <c r="I37" s="10" t="s">
        <v>305</v>
      </c>
      <c r="J37" s="13"/>
      <c r="K37" s="13">
        <v>10</v>
      </c>
      <c r="L37" s="10" t="s">
        <v>309</v>
      </c>
      <c r="M37" s="13" t="s">
        <v>294</v>
      </c>
      <c r="N37" s="13">
        <v>20</v>
      </c>
      <c r="O37" s="10" t="str">
        <f>O36</f>
        <v>深色蔬菜</v>
      </c>
      <c r="P37" s="10"/>
      <c r="Q37" s="10">
        <v>110</v>
      </c>
      <c r="R37" s="10" t="s">
        <v>270</v>
      </c>
      <c r="S37" s="78"/>
      <c r="T37" s="13">
        <v>30</v>
      </c>
      <c r="U37" s="165"/>
      <c r="V37" s="53">
        <f>X36*15+X38*5+10</f>
        <v>110</v>
      </c>
      <c r="W37" s="26" t="s">
        <v>26</v>
      </c>
      <c r="X37" s="54">
        <v>2.4</v>
      </c>
      <c r="Y37" s="80">
        <f>V39*9/V43*100</f>
        <v>28.13576623708051</v>
      </c>
      <c r="Z37" s="80">
        <f>V41*4/V43*100</f>
        <v>15.720301135638637</v>
      </c>
    </row>
    <row r="38" spans="1:30" ht="13.5" customHeight="1" x14ac:dyDescent="0.25">
      <c r="A38" s="23">
        <v>19</v>
      </c>
      <c r="B38" s="162"/>
      <c r="C38" s="10"/>
      <c r="D38" s="13"/>
      <c r="E38" s="13"/>
      <c r="F38" s="10" t="s">
        <v>263</v>
      </c>
      <c r="G38" s="13"/>
      <c r="H38" s="13">
        <v>10</v>
      </c>
      <c r="I38" s="10" t="s">
        <v>247</v>
      </c>
      <c r="J38" s="137"/>
      <c r="K38" s="13">
        <v>30</v>
      </c>
      <c r="L38" s="10"/>
      <c r="M38" s="78"/>
      <c r="N38" s="13"/>
      <c r="O38" s="10"/>
      <c r="P38" s="10"/>
      <c r="Q38" s="10"/>
      <c r="R38" s="10" t="s">
        <v>283</v>
      </c>
      <c r="S38" s="78"/>
      <c r="T38" s="13">
        <v>10</v>
      </c>
      <c r="U38" s="165"/>
      <c r="V38" s="55" t="s">
        <v>8</v>
      </c>
      <c r="W38" s="26" t="s">
        <v>33</v>
      </c>
      <c r="X38" s="54">
        <v>2</v>
      </c>
      <c r="Y38" s="42"/>
      <c r="Z38" s="42"/>
    </row>
    <row r="39" spans="1:30" ht="13.5" customHeight="1" x14ac:dyDescent="0.25">
      <c r="A39" s="23" t="s">
        <v>93</v>
      </c>
      <c r="B39" s="162"/>
      <c r="C39" s="10"/>
      <c r="D39" s="20"/>
      <c r="E39" s="12"/>
      <c r="F39" s="10" t="s">
        <v>264</v>
      </c>
      <c r="G39" s="137"/>
      <c r="H39" s="13">
        <v>1</v>
      </c>
      <c r="I39" s="10" t="s">
        <v>306</v>
      </c>
      <c r="J39" s="78" t="s">
        <v>296</v>
      </c>
      <c r="K39" s="13">
        <v>10</v>
      </c>
      <c r="L39" s="10"/>
      <c r="M39" s="13"/>
      <c r="N39" s="13"/>
      <c r="O39" s="10"/>
      <c r="P39" s="17"/>
      <c r="Q39" s="10"/>
      <c r="R39" s="10"/>
      <c r="S39" s="85"/>
      <c r="T39" s="13"/>
      <c r="U39" s="165"/>
      <c r="V39" s="53">
        <f>X37*5+X39*5</f>
        <v>24.5</v>
      </c>
      <c r="W39" s="26" t="s">
        <v>27</v>
      </c>
      <c r="X39" s="54">
        <v>2.5</v>
      </c>
      <c r="Y39" s="42"/>
      <c r="Z39" s="42"/>
    </row>
    <row r="40" spans="1:30" ht="13.5" customHeight="1" x14ac:dyDescent="0.25">
      <c r="A40" s="167" t="s">
        <v>30</v>
      </c>
      <c r="B40" s="162"/>
      <c r="C40" s="10"/>
      <c r="D40" s="20"/>
      <c r="E40" s="12"/>
      <c r="F40" s="10" t="s">
        <v>291</v>
      </c>
      <c r="G40" s="17"/>
      <c r="H40" s="13"/>
      <c r="I40" s="10" t="s">
        <v>275</v>
      </c>
      <c r="J40" s="13"/>
      <c r="K40" s="13">
        <v>15</v>
      </c>
      <c r="L40" s="10"/>
      <c r="M40" s="137"/>
      <c r="N40" s="13"/>
      <c r="O40" s="10"/>
      <c r="P40" s="17"/>
      <c r="Q40" s="10"/>
      <c r="R40" s="10"/>
      <c r="S40" s="17"/>
      <c r="T40" s="13"/>
      <c r="U40" s="165"/>
      <c r="V40" s="55" t="s">
        <v>10</v>
      </c>
      <c r="W40" s="26" t="s">
        <v>35</v>
      </c>
      <c r="X40" s="54"/>
      <c r="Y40" s="42"/>
      <c r="Z40" s="42"/>
    </row>
    <row r="41" spans="1:30" ht="13.5" customHeight="1" x14ac:dyDescent="0.25">
      <c r="A41" s="168"/>
      <c r="B41" s="163"/>
      <c r="C41" s="10"/>
      <c r="D41" s="20"/>
      <c r="E41" s="61"/>
      <c r="F41" s="10"/>
      <c r="G41" s="17"/>
      <c r="H41" s="13"/>
      <c r="I41" s="10" t="s">
        <v>307</v>
      </c>
      <c r="J41" s="78" t="s">
        <v>308</v>
      </c>
      <c r="K41" s="13">
        <v>10</v>
      </c>
      <c r="L41" s="10"/>
      <c r="M41" s="137"/>
      <c r="N41" s="13"/>
      <c r="O41" s="10"/>
      <c r="P41" s="17"/>
      <c r="Q41" s="10"/>
      <c r="R41" s="10"/>
      <c r="S41" s="17"/>
      <c r="T41" s="13"/>
      <c r="U41" s="165"/>
      <c r="V41" s="53">
        <f>X36*2+X37*7+X38</f>
        <v>30.8</v>
      </c>
      <c r="W41" s="56" t="s">
        <v>36</v>
      </c>
      <c r="X41" s="57"/>
      <c r="Y41" s="41"/>
      <c r="Z41" s="41"/>
    </row>
    <row r="42" spans="1:30" ht="13.5" customHeight="1" x14ac:dyDescent="0.25">
      <c r="A42" s="18" t="s">
        <v>29</v>
      </c>
      <c r="B42" s="19"/>
      <c r="C42" s="17"/>
      <c r="D42" s="20"/>
      <c r="E42" s="12"/>
      <c r="F42" s="10"/>
      <c r="G42" s="17"/>
      <c r="H42" s="13"/>
      <c r="I42" s="10"/>
      <c r="J42" s="137"/>
      <c r="K42" s="13"/>
      <c r="L42" s="10"/>
      <c r="M42" s="137"/>
      <c r="N42" s="13"/>
      <c r="O42" s="10"/>
      <c r="P42" s="17"/>
      <c r="Q42" s="10"/>
      <c r="R42" s="10"/>
      <c r="S42" s="17"/>
      <c r="T42" s="13"/>
      <c r="U42" s="165"/>
      <c r="V42" s="55" t="s">
        <v>11</v>
      </c>
      <c r="W42" s="24"/>
      <c r="X42" s="54"/>
      <c r="Y42" s="81" t="s">
        <v>41</v>
      </c>
      <c r="Z42" s="81" t="s">
        <v>42</v>
      </c>
    </row>
    <row r="43" spans="1:30" ht="13.5" customHeight="1" thickBot="1" x14ac:dyDescent="0.3">
      <c r="A43" s="29"/>
      <c r="B43" s="30"/>
      <c r="C43" s="31"/>
      <c r="D43" s="32"/>
      <c r="E43" s="33"/>
      <c r="F43" s="34"/>
      <c r="G43" s="31"/>
      <c r="H43" s="36"/>
      <c r="I43" s="34"/>
      <c r="J43" s="35"/>
      <c r="K43" s="34"/>
      <c r="L43" s="34"/>
      <c r="M43" s="35"/>
      <c r="N43" s="34"/>
      <c r="O43" s="34"/>
      <c r="P43" s="31"/>
      <c r="Q43" s="34"/>
      <c r="R43" s="34"/>
      <c r="S43" s="31"/>
      <c r="T43" s="36"/>
      <c r="U43" s="170"/>
      <c r="V43" s="62">
        <f>V37*4+V39*9+V41*4</f>
        <v>783.7</v>
      </c>
      <c r="W43" s="63"/>
      <c r="X43" s="64"/>
      <c r="Y43" s="82">
        <f>B43+E43+H43+K43+N43+Q43</f>
        <v>0</v>
      </c>
      <c r="Z43" s="82">
        <f>C43+F43+I43+L43+O43+R43</f>
        <v>0</v>
      </c>
    </row>
  </sheetData>
  <mergeCells count="16">
    <mergeCell ref="B36:B41"/>
    <mergeCell ref="U36:U43"/>
    <mergeCell ref="A40:A41"/>
    <mergeCell ref="B20:B25"/>
    <mergeCell ref="U20:U27"/>
    <mergeCell ref="A24:A25"/>
    <mergeCell ref="B28:B33"/>
    <mergeCell ref="U28:U35"/>
    <mergeCell ref="A32:A33"/>
    <mergeCell ref="A1:X1"/>
    <mergeCell ref="B4:B9"/>
    <mergeCell ref="U4:U11"/>
    <mergeCell ref="A8:A9"/>
    <mergeCell ref="B12:B17"/>
    <mergeCell ref="U12:U19"/>
    <mergeCell ref="A16:A17"/>
  </mergeCells>
  <phoneticPr fontId="19" type="noConversion"/>
  <printOptions horizontalCentered="1"/>
  <pageMargins left="0.39370078740157483" right="0.39370078740157483" top="0.19685039370078741" bottom="0" header="0.11811023622047245" footer="0.1181102362204724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topLeftCell="A22" zoomScaleNormal="100" workbookViewId="0">
      <selection activeCell="O24" sqref="O24"/>
    </sheetView>
  </sheetViews>
  <sheetFormatPr defaultColWidth="9" defaultRowHeight="13.5" customHeight="1" x14ac:dyDescent="0.25"/>
  <cols>
    <col min="1" max="1" width="3.75" style="37" customWidth="1"/>
    <col min="2" max="2" width="0" style="9" hidden="1" customWidth="1"/>
    <col min="3" max="3" width="10.875" style="9" customWidth="1"/>
    <col min="4" max="4" width="3.75" style="38" customWidth="1"/>
    <col min="5" max="5" width="3.75" style="37" customWidth="1"/>
    <col min="6" max="6" width="10.875" style="9" customWidth="1"/>
    <col min="7" max="7" width="3.75" style="38" customWidth="1"/>
    <col min="8" max="8" width="3.75" style="37" customWidth="1"/>
    <col min="9" max="9" width="10.875" style="9" customWidth="1"/>
    <col min="10" max="10" width="3.75" style="38" customWidth="1"/>
    <col min="11" max="11" width="3.75" style="37" customWidth="1"/>
    <col min="12" max="12" width="10.875" style="9" customWidth="1"/>
    <col min="13" max="13" width="3.75" style="38" customWidth="1"/>
    <col min="14" max="14" width="3.75" style="37" customWidth="1"/>
    <col min="15" max="15" width="10.875" style="9" customWidth="1"/>
    <col min="16" max="16" width="3.75" style="38" customWidth="1"/>
    <col min="17" max="17" width="3.75" style="37" customWidth="1"/>
    <col min="18" max="18" width="10.875" style="9" customWidth="1"/>
    <col min="19" max="19" width="3.75" style="38" customWidth="1"/>
    <col min="20" max="20" width="3.75" style="37" customWidth="1"/>
    <col min="21" max="21" width="3.75" style="9" customWidth="1"/>
    <col min="22" max="22" width="8.375" style="39" customWidth="1"/>
    <col min="23" max="23" width="8.375" style="40" customWidth="1"/>
    <col min="24" max="24" width="4.125" style="38" customWidth="1"/>
    <col min="25" max="25" width="6" style="2" hidden="1" customWidth="1"/>
    <col min="26" max="26" width="5.5" style="3" hidden="1" customWidth="1"/>
    <col min="27" max="27" width="7.75" style="2" hidden="1" customWidth="1"/>
    <col min="28" max="28" width="8" style="2" hidden="1" customWidth="1"/>
    <col min="29" max="29" width="7.875" style="2" hidden="1" customWidth="1"/>
    <col min="30" max="30" width="7.5" style="2" hidden="1" customWidth="1"/>
    <col min="31" max="16384" width="9" style="9"/>
  </cols>
  <sheetData>
    <row r="1" spans="1:30" s="2" customFormat="1" ht="18.75" customHeight="1" x14ac:dyDescent="0.3">
      <c r="A1" s="160" t="s">
        <v>343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Z1" s="3"/>
    </row>
    <row r="2" spans="1:30" s="2" customFormat="1" ht="13.5" customHeight="1" thickBot="1" x14ac:dyDescent="0.3">
      <c r="A2" s="4" t="s">
        <v>22</v>
      </c>
      <c r="B2" s="5"/>
      <c r="C2" s="1"/>
      <c r="D2" s="6"/>
      <c r="E2" s="6"/>
      <c r="F2" s="1"/>
      <c r="G2" s="6"/>
      <c r="H2" s="6"/>
      <c r="I2" s="1"/>
      <c r="J2" s="6"/>
      <c r="K2" s="6"/>
      <c r="L2" s="1"/>
      <c r="M2" s="6"/>
      <c r="N2" s="6"/>
      <c r="O2" s="1"/>
      <c r="P2" s="6"/>
      <c r="Q2" s="6"/>
      <c r="S2" s="6"/>
      <c r="T2" s="6"/>
      <c r="U2" s="1"/>
      <c r="V2" s="7"/>
      <c r="W2" s="8"/>
      <c r="X2" s="1"/>
      <c r="Z2" s="3"/>
    </row>
    <row r="3" spans="1:30" ht="13.5" customHeight="1" x14ac:dyDescent="0.25">
      <c r="A3" s="43" t="s">
        <v>84</v>
      </c>
      <c r="B3" s="44" t="s">
        <v>0</v>
      </c>
      <c r="C3" s="45" t="s">
        <v>1</v>
      </c>
      <c r="D3" s="46" t="s">
        <v>23</v>
      </c>
      <c r="E3" s="47" t="s">
        <v>86</v>
      </c>
      <c r="F3" s="45" t="s">
        <v>2</v>
      </c>
      <c r="G3" s="45" t="s">
        <v>23</v>
      </c>
      <c r="H3" s="45" t="s">
        <v>86</v>
      </c>
      <c r="I3" s="45" t="s">
        <v>3</v>
      </c>
      <c r="J3" s="45" t="s">
        <v>23</v>
      </c>
      <c r="K3" s="45" t="s">
        <v>86</v>
      </c>
      <c r="L3" s="45" t="s">
        <v>3</v>
      </c>
      <c r="M3" s="45" t="s">
        <v>23</v>
      </c>
      <c r="N3" s="45" t="s">
        <v>86</v>
      </c>
      <c r="O3" s="45" t="s">
        <v>109</v>
      </c>
      <c r="P3" s="45" t="s">
        <v>23</v>
      </c>
      <c r="Q3" s="45" t="s">
        <v>86</v>
      </c>
      <c r="R3" s="46" t="s">
        <v>4</v>
      </c>
      <c r="S3" s="45" t="s">
        <v>23</v>
      </c>
      <c r="T3" s="45" t="s">
        <v>86</v>
      </c>
      <c r="U3" s="45" t="s">
        <v>87</v>
      </c>
      <c r="V3" s="48" t="s">
        <v>5</v>
      </c>
      <c r="W3" s="45" t="s">
        <v>101</v>
      </c>
      <c r="X3" s="49" t="s">
        <v>102</v>
      </c>
      <c r="Y3" s="3"/>
    </row>
    <row r="4" spans="1:30" ht="13.5" customHeight="1" x14ac:dyDescent="0.25">
      <c r="A4" s="22">
        <v>11</v>
      </c>
      <c r="B4" s="161"/>
      <c r="C4" s="65" t="str">
        <f>菜單!A30</f>
        <v>白飯</v>
      </c>
      <c r="D4" s="66" t="s">
        <v>45</v>
      </c>
      <c r="E4" s="67"/>
      <c r="F4" s="65" t="str">
        <f>菜單!A31</f>
        <v>沙茶豆干炒肉(豆)</v>
      </c>
      <c r="G4" s="65" t="s">
        <v>139</v>
      </c>
      <c r="H4" s="65"/>
      <c r="I4" s="68" t="str">
        <f>菜單!A32</f>
        <v>芙蓉蒸蛋</v>
      </c>
      <c r="J4" s="68" t="s">
        <v>315</v>
      </c>
      <c r="K4" s="68"/>
      <c r="L4" s="68" t="str">
        <f>菜單!A33</f>
        <v>蒲燒鯛魚(海)</v>
      </c>
      <c r="M4" s="68" t="s">
        <v>398</v>
      </c>
      <c r="N4" s="68"/>
      <c r="O4" s="65" t="str">
        <f>菜單!A34</f>
        <v>淺色蔬菜</v>
      </c>
      <c r="P4" s="65" t="s">
        <v>47</v>
      </c>
      <c r="Q4" s="68"/>
      <c r="R4" s="68" t="str">
        <f>菜單!A35</f>
        <v>味噌海芽湯</v>
      </c>
      <c r="S4" s="68" t="s">
        <v>139</v>
      </c>
      <c r="T4" s="68"/>
      <c r="U4" s="164" t="s">
        <v>88</v>
      </c>
      <c r="V4" s="50" t="s">
        <v>6</v>
      </c>
      <c r="W4" s="51" t="s">
        <v>103</v>
      </c>
      <c r="X4" s="52">
        <v>5.5</v>
      </c>
      <c r="AA4" s="2" t="s">
        <v>12</v>
      </c>
      <c r="AB4" s="2" t="s">
        <v>13</v>
      </c>
      <c r="AC4" s="2" t="s">
        <v>14</v>
      </c>
      <c r="AD4" s="2" t="s">
        <v>15</v>
      </c>
    </row>
    <row r="5" spans="1:30" ht="13.5" customHeight="1" x14ac:dyDescent="0.25">
      <c r="A5" s="23" t="s">
        <v>7</v>
      </c>
      <c r="B5" s="162"/>
      <c r="C5" s="10" t="s">
        <v>99</v>
      </c>
      <c r="D5" s="83"/>
      <c r="E5" s="12">
        <v>110</v>
      </c>
      <c r="F5" s="10" t="s">
        <v>310</v>
      </c>
      <c r="G5" s="13"/>
      <c r="H5" s="13">
        <v>55</v>
      </c>
      <c r="I5" s="10" t="s">
        <v>314</v>
      </c>
      <c r="J5" s="13"/>
      <c r="K5" s="13">
        <v>40</v>
      </c>
      <c r="L5" s="10" t="s">
        <v>399</v>
      </c>
      <c r="M5" s="13" t="s">
        <v>317</v>
      </c>
      <c r="N5" s="13">
        <v>20</v>
      </c>
      <c r="O5" s="10" t="str">
        <f>O4</f>
        <v>淺色蔬菜</v>
      </c>
      <c r="P5" s="10"/>
      <c r="Q5" s="10">
        <v>150</v>
      </c>
      <c r="R5" s="10" t="s">
        <v>318</v>
      </c>
      <c r="S5" s="13"/>
      <c r="T5" s="13">
        <v>10</v>
      </c>
      <c r="U5" s="165"/>
      <c r="V5" s="53">
        <f>X4*15+X6*5+10</f>
        <v>102.5</v>
      </c>
      <c r="W5" s="26" t="s">
        <v>104</v>
      </c>
      <c r="X5" s="54">
        <v>2.8</v>
      </c>
      <c r="Y5" s="3" t="s">
        <v>16</v>
      </c>
      <c r="Z5" s="3">
        <v>6</v>
      </c>
      <c r="AA5" s="3">
        <f>Z5*2</f>
        <v>12</v>
      </c>
      <c r="AB5" s="3"/>
      <c r="AC5" s="3">
        <f>Z5*15</f>
        <v>90</v>
      </c>
      <c r="AD5" s="3">
        <f>AA5*4+AC5*4</f>
        <v>408</v>
      </c>
    </row>
    <row r="6" spans="1:30" ht="13.5" customHeight="1" x14ac:dyDescent="0.25">
      <c r="A6" s="23">
        <v>22</v>
      </c>
      <c r="B6" s="162"/>
      <c r="C6" s="10"/>
      <c r="D6" s="13"/>
      <c r="E6" s="13"/>
      <c r="F6" s="10" t="s">
        <v>311</v>
      </c>
      <c r="G6" s="13" t="s">
        <v>312</v>
      </c>
      <c r="H6" s="13">
        <v>10</v>
      </c>
      <c r="I6" s="10"/>
      <c r="J6" s="17"/>
      <c r="K6" s="13"/>
      <c r="L6" s="10"/>
      <c r="M6" s="13"/>
      <c r="N6" s="13"/>
      <c r="O6" s="10"/>
      <c r="P6" s="10"/>
      <c r="Q6" s="10"/>
      <c r="R6" s="10" t="s">
        <v>319</v>
      </c>
      <c r="S6" s="13"/>
      <c r="T6" s="13">
        <v>1</v>
      </c>
      <c r="U6" s="165"/>
      <c r="V6" s="55" t="s">
        <v>8</v>
      </c>
      <c r="W6" s="26" t="s">
        <v>105</v>
      </c>
      <c r="X6" s="54">
        <v>2</v>
      </c>
      <c r="Y6" s="14" t="s">
        <v>17</v>
      </c>
      <c r="Z6" s="3">
        <v>2</v>
      </c>
      <c r="AA6" s="15">
        <f>Z6*7</f>
        <v>14</v>
      </c>
      <c r="AB6" s="3">
        <f>Z6*5</f>
        <v>10</v>
      </c>
      <c r="AC6" s="3" t="s">
        <v>18</v>
      </c>
      <c r="AD6" s="16">
        <f>AA6*4+AB6*9</f>
        <v>146</v>
      </c>
    </row>
    <row r="7" spans="1:30" ht="13.5" customHeight="1" x14ac:dyDescent="0.25">
      <c r="A7" s="23" t="s">
        <v>9</v>
      </c>
      <c r="B7" s="162"/>
      <c r="C7" s="17"/>
      <c r="D7" s="83"/>
      <c r="E7" s="12"/>
      <c r="F7" s="10" t="s">
        <v>313</v>
      </c>
      <c r="G7" s="137"/>
      <c r="H7" s="13">
        <v>10</v>
      </c>
      <c r="I7" s="10"/>
      <c r="J7" s="13"/>
      <c r="K7" s="13"/>
      <c r="L7" s="10"/>
      <c r="M7" s="137"/>
      <c r="N7" s="13"/>
      <c r="O7" s="10"/>
      <c r="P7" s="17"/>
      <c r="Q7" s="10"/>
      <c r="R7" s="10" t="s">
        <v>320</v>
      </c>
      <c r="S7" s="13"/>
      <c r="T7" s="13"/>
      <c r="U7" s="165"/>
      <c r="V7" s="53">
        <f>X5*5+X7*5</f>
        <v>27</v>
      </c>
      <c r="W7" s="26" t="s">
        <v>106</v>
      </c>
      <c r="X7" s="54">
        <v>2.6</v>
      </c>
      <c r="Y7" s="2" t="s">
        <v>19</v>
      </c>
      <c r="Z7" s="3">
        <v>1.8</v>
      </c>
      <c r="AA7" s="3">
        <f>Z7*1</f>
        <v>1.8</v>
      </c>
      <c r="AB7" s="3" t="s">
        <v>18</v>
      </c>
      <c r="AC7" s="3">
        <f>Z7*5</f>
        <v>9</v>
      </c>
      <c r="AD7" s="3">
        <f>AA7*4+AC7*4</f>
        <v>43.2</v>
      </c>
    </row>
    <row r="8" spans="1:30" ht="13.5" customHeight="1" x14ac:dyDescent="0.25">
      <c r="A8" s="167" t="s">
        <v>89</v>
      </c>
      <c r="B8" s="162"/>
      <c r="C8" s="17"/>
      <c r="D8" s="20"/>
      <c r="E8" s="12"/>
      <c r="F8" s="10" t="s">
        <v>373</v>
      </c>
      <c r="G8" s="17"/>
      <c r="H8" s="13">
        <v>20</v>
      </c>
      <c r="I8" s="10"/>
      <c r="J8" s="78"/>
      <c r="K8" s="13"/>
      <c r="L8" s="10"/>
      <c r="M8" s="137"/>
      <c r="N8" s="13"/>
      <c r="O8" s="10"/>
      <c r="P8" s="17"/>
      <c r="Q8" s="10"/>
      <c r="R8" s="10"/>
      <c r="S8" s="17"/>
      <c r="T8" s="13"/>
      <c r="U8" s="165"/>
      <c r="V8" s="55" t="s">
        <v>10</v>
      </c>
      <c r="W8" s="26" t="s">
        <v>107</v>
      </c>
      <c r="X8" s="54"/>
      <c r="Y8" s="2" t="s">
        <v>20</v>
      </c>
      <c r="Z8" s="3">
        <v>2.5</v>
      </c>
      <c r="AA8" s="3"/>
      <c r="AB8" s="3">
        <f>Z8*5</f>
        <v>12.5</v>
      </c>
      <c r="AC8" s="3" t="s">
        <v>18</v>
      </c>
      <c r="AD8" s="3">
        <f>AB8*9</f>
        <v>112.5</v>
      </c>
    </row>
    <row r="9" spans="1:30" ht="13.5" customHeight="1" x14ac:dyDescent="0.25">
      <c r="A9" s="168"/>
      <c r="B9" s="163"/>
      <c r="C9" s="17"/>
      <c r="D9" s="20"/>
      <c r="E9" s="12"/>
      <c r="F9" s="10" t="s">
        <v>372</v>
      </c>
      <c r="G9" s="17"/>
      <c r="H9" s="13"/>
      <c r="I9" s="24"/>
      <c r="J9" s="25"/>
      <c r="K9" s="26"/>
      <c r="L9" s="24"/>
      <c r="M9" s="25"/>
      <c r="N9" s="26"/>
      <c r="O9" s="10"/>
      <c r="P9" s="17"/>
      <c r="Q9" s="10"/>
      <c r="R9" s="10"/>
      <c r="S9" s="17"/>
      <c r="T9" s="13"/>
      <c r="U9" s="165"/>
      <c r="V9" s="53">
        <f>X4*2+X5*7+X6</f>
        <v>32.599999999999994</v>
      </c>
      <c r="W9" s="56" t="s">
        <v>38</v>
      </c>
      <c r="X9" s="57"/>
      <c r="Y9" s="2" t="s">
        <v>21</v>
      </c>
      <c r="Z9" s="3">
        <v>1</v>
      </c>
      <c r="AC9" s="2">
        <f>Z9*15</f>
        <v>15</v>
      </c>
    </row>
    <row r="10" spans="1:30" ht="13.5" customHeight="1" x14ac:dyDescent="0.25">
      <c r="A10" s="18" t="s">
        <v>29</v>
      </c>
      <c r="B10" s="19"/>
      <c r="C10" s="17"/>
      <c r="D10" s="20"/>
      <c r="E10" s="12"/>
      <c r="F10" s="10"/>
      <c r="G10" s="17"/>
      <c r="H10" s="13"/>
      <c r="I10" s="10"/>
      <c r="J10" s="13"/>
      <c r="K10" s="13"/>
      <c r="L10" s="10"/>
      <c r="M10" s="137"/>
      <c r="N10" s="10"/>
      <c r="O10" s="10"/>
      <c r="P10" s="17"/>
      <c r="Q10" s="10"/>
      <c r="R10" s="10"/>
      <c r="S10" s="17"/>
      <c r="T10" s="13"/>
      <c r="U10" s="165"/>
      <c r="V10" s="55" t="s">
        <v>11</v>
      </c>
      <c r="W10" s="24"/>
      <c r="X10" s="54"/>
      <c r="AA10" s="2">
        <f>SUM(AA5:AA9)</f>
        <v>27.8</v>
      </c>
      <c r="AB10" s="2">
        <f>SUM(AB5:AB9)</f>
        <v>22.5</v>
      </c>
      <c r="AC10" s="2">
        <f>SUM(AC5:AC9)</f>
        <v>114</v>
      </c>
      <c r="AD10" s="2">
        <f>AA10*4+AB10*9+AC10*4</f>
        <v>769.7</v>
      </c>
    </row>
    <row r="11" spans="1:30" ht="13.5" customHeight="1" x14ac:dyDescent="0.25">
      <c r="A11" s="75"/>
      <c r="B11" s="76"/>
      <c r="C11" s="17"/>
      <c r="D11" s="20"/>
      <c r="E11" s="12"/>
      <c r="F11" s="70"/>
      <c r="G11" s="69"/>
      <c r="H11" s="71"/>
      <c r="I11" s="70"/>
      <c r="J11" s="72"/>
      <c r="K11" s="70"/>
      <c r="L11" s="70"/>
      <c r="M11" s="72"/>
      <c r="N11" s="70"/>
      <c r="O11" s="70"/>
      <c r="P11" s="69"/>
      <c r="Q11" s="70"/>
      <c r="R11" s="70"/>
      <c r="S11" s="69"/>
      <c r="T11" s="71"/>
      <c r="U11" s="166"/>
      <c r="V11" s="58">
        <f>V5*4+V7*9+V9*4</f>
        <v>783.4</v>
      </c>
      <c r="W11" s="59"/>
      <c r="X11" s="60"/>
      <c r="AA11" s="21">
        <f>AA10*4/AD10</f>
        <v>0.14447187215798363</v>
      </c>
      <c r="AB11" s="21">
        <f>AB10*9/AD10</f>
        <v>0.26308951539560865</v>
      </c>
      <c r="AC11" s="21">
        <f>AC10*4/AD10</f>
        <v>0.59243861244640761</v>
      </c>
    </row>
    <row r="12" spans="1:30" ht="13.5" customHeight="1" x14ac:dyDescent="0.25">
      <c r="A12" s="23">
        <v>11</v>
      </c>
      <c r="B12" s="163"/>
      <c r="C12" s="65" t="str">
        <f>菜單!E30</f>
        <v>洋薏仁飯</v>
      </c>
      <c r="D12" s="65" t="s">
        <v>148</v>
      </c>
      <c r="E12" s="65"/>
      <c r="F12" s="68" t="str">
        <f>菜單!E31</f>
        <v>炸雞翅(炸)</v>
      </c>
      <c r="G12" s="68" t="s">
        <v>316</v>
      </c>
      <c r="H12" s="68"/>
      <c r="I12" s="68" t="str">
        <f>菜單!E32</f>
        <v>蘑菇捲捲麵</v>
      </c>
      <c r="J12" s="68" t="s">
        <v>139</v>
      </c>
      <c r="K12" s="68"/>
      <c r="L12" s="68" t="str">
        <f>菜單!E33</f>
        <v>豆芽炒肉絲</v>
      </c>
      <c r="M12" s="86" t="s">
        <v>321</v>
      </c>
      <c r="N12" s="68"/>
      <c r="O12" s="65" t="str">
        <f>菜單!E34</f>
        <v>深色蔬菜</v>
      </c>
      <c r="P12" s="65" t="s">
        <v>47</v>
      </c>
      <c r="Q12" s="68"/>
      <c r="R12" s="68" t="str">
        <f>菜單!E35</f>
        <v>筍子排骨湯</v>
      </c>
      <c r="S12" s="68" t="s">
        <v>139</v>
      </c>
      <c r="T12" s="68"/>
      <c r="U12" s="164" t="s">
        <v>24</v>
      </c>
      <c r="V12" s="50" t="s">
        <v>6</v>
      </c>
      <c r="W12" s="51" t="s">
        <v>103</v>
      </c>
      <c r="X12" s="52">
        <v>6.1</v>
      </c>
      <c r="AA12" s="2" t="s">
        <v>12</v>
      </c>
      <c r="AB12" s="2" t="s">
        <v>13</v>
      </c>
      <c r="AC12" s="2" t="s">
        <v>14</v>
      </c>
      <c r="AD12" s="2" t="s">
        <v>15</v>
      </c>
    </row>
    <row r="13" spans="1:30" ht="13.5" customHeight="1" x14ac:dyDescent="0.25">
      <c r="A13" s="23" t="s">
        <v>52</v>
      </c>
      <c r="B13" s="169"/>
      <c r="C13" s="10" t="s">
        <v>171</v>
      </c>
      <c r="D13" s="13"/>
      <c r="E13" s="13">
        <v>40</v>
      </c>
      <c r="F13" s="10" t="s">
        <v>322</v>
      </c>
      <c r="G13" s="13"/>
      <c r="H13" s="13">
        <v>65</v>
      </c>
      <c r="I13" s="10" t="s">
        <v>323</v>
      </c>
      <c r="J13" s="13"/>
      <c r="K13" s="13">
        <v>10</v>
      </c>
      <c r="L13" s="10" t="s">
        <v>327</v>
      </c>
      <c r="M13" s="78"/>
      <c r="N13" s="13">
        <v>25</v>
      </c>
      <c r="O13" s="10" t="str">
        <f>O12</f>
        <v>深色蔬菜</v>
      </c>
      <c r="P13" s="10"/>
      <c r="Q13" s="10">
        <v>110</v>
      </c>
      <c r="R13" s="84" t="s">
        <v>329</v>
      </c>
      <c r="S13" s="78"/>
      <c r="T13" s="13">
        <v>20</v>
      </c>
      <c r="U13" s="165"/>
      <c r="V13" s="53">
        <f>X12*15+X14*5+10</f>
        <v>112</v>
      </c>
      <c r="W13" s="26" t="s">
        <v>26</v>
      </c>
      <c r="X13" s="54">
        <v>2.6</v>
      </c>
      <c r="Y13" s="3" t="s">
        <v>16</v>
      </c>
      <c r="Z13" s="3">
        <v>6.2</v>
      </c>
      <c r="AA13" s="3">
        <f>Z13*2</f>
        <v>12.4</v>
      </c>
      <c r="AB13" s="3"/>
      <c r="AC13" s="3">
        <f>Z13*15</f>
        <v>93</v>
      </c>
      <c r="AD13" s="3">
        <f>AA13*4+AC13*4</f>
        <v>421.6</v>
      </c>
    </row>
    <row r="14" spans="1:30" ht="13.5" customHeight="1" x14ac:dyDescent="0.25">
      <c r="A14" s="23">
        <v>23</v>
      </c>
      <c r="B14" s="169"/>
      <c r="C14" s="10" t="s">
        <v>150</v>
      </c>
      <c r="D14" s="13"/>
      <c r="E14" s="13">
        <v>70</v>
      </c>
      <c r="F14" s="10"/>
      <c r="G14" s="13"/>
      <c r="H14" s="13"/>
      <c r="I14" s="10" t="s">
        <v>324</v>
      </c>
      <c r="J14" s="13"/>
      <c r="K14" s="13">
        <v>20</v>
      </c>
      <c r="L14" s="10" t="s">
        <v>310</v>
      </c>
      <c r="M14" s="13"/>
      <c r="N14" s="13">
        <v>10</v>
      </c>
      <c r="O14" s="10"/>
      <c r="P14" s="10"/>
      <c r="Q14" s="10"/>
      <c r="R14" s="10" t="s">
        <v>330</v>
      </c>
      <c r="S14" s="78"/>
      <c r="T14" s="13">
        <v>10</v>
      </c>
      <c r="U14" s="165"/>
      <c r="V14" s="55" t="s">
        <v>8</v>
      </c>
      <c r="W14" s="26" t="s">
        <v>33</v>
      </c>
      <c r="X14" s="54">
        <v>2.1</v>
      </c>
      <c r="Y14" s="14" t="s">
        <v>17</v>
      </c>
      <c r="Z14" s="3">
        <v>2</v>
      </c>
      <c r="AA14" s="15">
        <f>Z14*7</f>
        <v>14</v>
      </c>
      <c r="AB14" s="3">
        <f>Z14*5</f>
        <v>10</v>
      </c>
      <c r="AC14" s="3" t="s">
        <v>18</v>
      </c>
      <c r="AD14" s="16">
        <f>AA14*4+AB14*9</f>
        <v>146</v>
      </c>
    </row>
    <row r="15" spans="1:30" ht="13.5" customHeight="1" x14ac:dyDescent="0.25">
      <c r="A15" s="23" t="s">
        <v>93</v>
      </c>
      <c r="B15" s="169"/>
      <c r="C15" s="17"/>
      <c r="D15" s="20"/>
      <c r="E15" s="12"/>
      <c r="F15" s="10"/>
      <c r="G15" s="137"/>
      <c r="H15" s="13"/>
      <c r="I15" s="10" t="s">
        <v>325</v>
      </c>
      <c r="J15" s="20"/>
      <c r="K15" s="61">
        <v>10</v>
      </c>
      <c r="L15" s="10" t="s">
        <v>313</v>
      </c>
      <c r="M15" s="13"/>
      <c r="N15" s="13">
        <v>10</v>
      </c>
      <c r="O15" s="10"/>
      <c r="P15" s="17"/>
      <c r="Q15" s="10"/>
      <c r="R15" s="10"/>
      <c r="S15" s="13"/>
      <c r="T15" s="13"/>
      <c r="U15" s="165"/>
      <c r="V15" s="53">
        <f>X13*5+X15*5</f>
        <v>27</v>
      </c>
      <c r="W15" s="26" t="s">
        <v>108</v>
      </c>
      <c r="X15" s="54">
        <v>2.8</v>
      </c>
      <c r="Y15" s="2" t="s">
        <v>19</v>
      </c>
      <c r="Z15" s="3">
        <v>1.6</v>
      </c>
      <c r="AA15" s="3">
        <f>Z15*1</f>
        <v>1.6</v>
      </c>
      <c r="AB15" s="3" t="s">
        <v>18</v>
      </c>
      <c r="AC15" s="3">
        <f>Z15*5</f>
        <v>8</v>
      </c>
      <c r="AD15" s="3">
        <f>AA15*4+AC15*4</f>
        <v>38.4</v>
      </c>
    </row>
    <row r="16" spans="1:30" ht="13.5" customHeight="1" x14ac:dyDescent="0.25">
      <c r="A16" s="167" t="s">
        <v>94</v>
      </c>
      <c r="B16" s="169"/>
      <c r="C16" s="17"/>
      <c r="D16" s="20"/>
      <c r="E16" s="12"/>
      <c r="F16" s="10"/>
      <c r="G16" s="13"/>
      <c r="H16" s="13"/>
      <c r="I16" s="10" t="s">
        <v>313</v>
      </c>
      <c r="J16" s="85"/>
      <c r="K16" s="13">
        <v>10</v>
      </c>
      <c r="L16" s="10" t="s">
        <v>328</v>
      </c>
      <c r="M16" s="137"/>
      <c r="N16" s="13">
        <v>5</v>
      </c>
      <c r="O16" s="10"/>
      <c r="P16" s="17"/>
      <c r="Q16" s="10"/>
      <c r="R16" s="10"/>
      <c r="S16" s="13"/>
      <c r="T16" s="13"/>
      <c r="U16" s="165"/>
      <c r="V16" s="55" t="s">
        <v>10</v>
      </c>
      <c r="W16" s="26" t="s">
        <v>35</v>
      </c>
      <c r="X16" s="54"/>
      <c r="Y16" s="2" t="s">
        <v>20</v>
      </c>
      <c r="Z16" s="3">
        <v>2.5</v>
      </c>
      <c r="AA16" s="3"/>
      <c r="AB16" s="3">
        <f>Z16*5</f>
        <v>12.5</v>
      </c>
      <c r="AC16" s="3" t="s">
        <v>18</v>
      </c>
      <c r="AD16" s="3">
        <f>AB16*9</f>
        <v>112.5</v>
      </c>
    </row>
    <row r="17" spans="1:30" ht="13.5" customHeight="1" x14ac:dyDescent="0.25">
      <c r="A17" s="167"/>
      <c r="B17" s="169"/>
      <c r="C17" s="17"/>
      <c r="D17" s="20"/>
      <c r="E17" s="12"/>
      <c r="F17" s="10"/>
      <c r="G17" s="17"/>
      <c r="H17" s="13"/>
      <c r="I17" s="10" t="s">
        <v>326</v>
      </c>
      <c r="J17" s="137"/>
      <c r="K17" s="13">
        <v>15</v>
      </c>
      <c r="L17" s="24"/>
      <c r="M17" s="25"/>
      <c r="N17" s="26"/>
      <c r="O17" s="10"/>
      <c r="P17" s="17"/>
      <c r="Q17" s="10"/>
      <c r="R17" s="10"/>
      <c r="S17" s="78"/>
      <c r="T17" s="13"/>
      <c r="U17" s="165"/>
      <c r="V17" s="53">
        <f>X12*2+X13*7+X14</f>
        <v>32.5</v>
      </c>
      <c r="W17" s="56" t="s">
        <v>28</v>
      </c>
      <c r="X17" s="57"/>
      <c r="Y17" s="2" t="s">
        <v>21</v>
      </c>
      <c r="Z17" s="3">
        <v>1</v>
      </c>
      <c r="AC17" s="2">
        <f>Z17*15</f>
        <v>15</v>
      </c>
    </row>
    <row r="18" spans="1:30" ht="13.5" customHeight="1" x14ac:dyDescent="0.25">
      <c r="A18" s="18" t="s">
        <v>29</v>
      </c>
      <c r="B18" s="19"/>
      <c r="C18" s="17"/>
      <c r="D18" s="20"/>
      <c r="E18" s="12"/>
      <c r="F18" s="10"/>
      <c r="G18" s="17"/>
      <c r="H18" s="13"/>
      <c r="I18" s="10"/>
      <c r="J18" s="137"/>
      <c r="K18" s="10"/>
      <c r="L18" s="10"/>
      <c r="M18" s="137"/>
      <c r="N18" s="13"/>
      <c r="O18" s="10"/>
      <c r="P18" s="17"/>
      <c r="Q18" s="10"/>
      <c r="R18" s="10"/>
      <c r="S18" s="17"/>
      <c r="T18" s="13"/>
      <c r="U18" s="165"/>
      <c r="V18" s="55" t="s">
        <v>11</v>
      </c>
      <c r="W18" s="24"/>
      <c r="X18" s="54"/>
      <c r="AA18" s="2">
        <f>SUM(AA13:AA17)</f>
        <v>28</v>
      </c>
      <c r="AB18" s="2">
        <f>SUM(AB13:AB17)</f>
        <v>22.5</v>
      </c>
      <c r="AC18" s="2">
        <f>SUM(AC13:AC17)</f>
        <v>116</v>
      </c>
      <c r="AD18" s="2">
        <f>AA18*4+AB18*9+AC18*4</f>
        <v>778.5</v>
      </c>
    </row>
    <row r="19" spans="1:30" ht="13.5" customHeight="1" thickBot="1" x14ac:dyDescent="0.3">
      <c r="A19" s="73"/>
      <c r="B19" s="74"/>
      <c r="C19" s="17"/>
      <c r="D19" s="20"/>
      <c r="E19" s="12"/>
      <c r="F19" s="70"/>
      <c r="G19" s="69"/>
      <c r="H19" s="71"/>
      <c r="I19" s="70"/>
      <c r="J19" s="72"/>
      <c r="K19" s="70"/>
      <c r="L19" s="70"/>
      <c r="M19" s="72"/>
      <c r="N19" s="70"/>
      <c r="O19" s="70"/>
      <c r="P19" s="69"/>
      <c r="Q19" s="70"/>
      <c r="R19" s="70"/>
      <c r="S19" s="69"/>
      <c r="T19" s="71"/>
      <c r="U19" s="166"/>
      <c r="V19" s="58">
        <f>V13*4+V15*9+V17*4</f>
        <v>821</v>
      </c>
      <c r="W19" s="59"/>
      <c r="X19" s="60"/>
      <c r="AA19" s="21">
        <f>AA18*4/AD18</f>
        <v>0.14386640976236351</v>
      </c>
      <c r="AB19" s="21">
        <f>AB18*9/AD18</f>
        <v>0.26011560693641617</v>
      </c>
      <c r="AC19" s="21">
        <f>AC18*4/AD18</f>
        <v>0.59601798330122024</v>
      </c>
    </row>
    <row r="20" spans="1:30" ht="13.5" customHeight="1" x14ac:dyDescent="0.25">
      <c r="A20" s="22">
        <v>11</v>
      </c>
      <c r="B20" s="169"/>
      <c r="C20" s="65" t="str">
        <f>菜單!I30</f>
        <v>烏龍麵</v>
      </c>
      <c r="D20" s="66" t="s">
        <v>321</v>
      </c>
      <c r="E20" s="67"/>
      <c r="F20" s="68" t="str">
        <f>菜單!I31</f>
        <v>雞腿排</v>
      </c>
      <c r="G20" s="68" t="s">
        <v>316</v>
      </c>
      <c r="H20" s="68"/>
      <c r="I20" s="68" t="str">
        <f>菜單!I32</f>
        <v>水餃(冷)</v>
      </c>
      <c r="J20" s="86" t="s">
        <v>315</v>
      </c>
      <c r="K20" s="68"/>
      <c r="L20" s="68" t="str">
        <f>菜單!I33</f>
        <v>牛角包(冷)</v>
      </c>
      <c r="M20" s="86" t="s">
        <v>390</v>
      </c>
      <c r="N20" s="68"/>
      <c r="O20" s="65" t="str">
        <f>菜單!I34</f>
        <v>深色蔬菜</v>
      </c>
      <c r="P20" s="65" t="s">
        <v>47</v>
      </c>
      <c r="Q20" s="68"/>
      <c r="R20" s="68" t="str">
        <f>菜單!I35</f>
        <v>蘿蔔豆腐湯</v>
      </c>
      <c r="S20" s="68" t="s">
        <v>139</v>
      </c>
      <c r="T20" s="68"/>
      <c r="U20" s="164" t="s">
        <v>24</v>
      </c>
      <c r="V20" s="50" t="s">
        <v>6</v>
      </c>
      <c r="W20" s="51" t="s">
        <v>25</v>
      </c>
      <c r="X20" s="52">
        <v>5.7</v>
      </c>
      <c r="AA20" s="2" t="s">
        <v>12</v>
      </c>
      <c r="AB20" s="2" t="s">
        <v>13</v>
      </c>
      <c r="AC20" s="2" t="s">
        <v>14</v>
      </c>
      <c r="AD20" s="2" t="s">
        <v>15</v>
      </c>
    </row>
    <row r="21" spans="1:30" ht="13.5" customHeight="1" x14ac:dyDescent="0.25">
      <c r="A21" s="23" t="s">
        <v>52</v>
      </c>
      <c r="B21" s="169"/>
      <c r="C21" s="10" t="s">
        <v>331</v>
      </c>
      <c r="D21" s="83"/>
      <c r="E21" s="12">
        <v>150</v>
      </c>
      <c r="F21" s="10" t="s">
        <v>334</v>
      </c>
      <c r="G21" s="13"/>
      <c r="H21" s="13">
        <v>65</v>
      </c>
      <c r="I21" s="24" t="s">
        <v>335</v>
      </c>
      <c r="J21" s="26" t="s">
        <v>336</v>
      </c>
      <c r="K21" s="13">
        <v>20</v>
      </c>
      <c r="L21" s="10" t="s">
        <v>391</v>
      </c>
      <c r="M21" s="13" t="s">
        <v>400</v>
      </c>
      <c r="N21" s="13">
        <v>30</v>
      </c>
      <c r="O21" s="10" t="str">
        <f>O20</f>
        <v>深色蔬菜</v>
      </c>
      <c r="P21" s="10"/>
      <c r="Q21" s="10">
        <v>110</v>
      </c>
      <c r="R21" s="10" t="s">
        <v>338</v>
      </c>
      <c r="S21" s="13"/>
      <c r="T21" s="13">
        <v>20</v>
      </c>
      <c r="U21" s="165"/>
      <c r="V21" s="53">
        <f>X20*15+X22*5+10</f>
        <v>105.5</v>
      </c>
      <c r="W21" s="26" t="s">
        <v>26</v>
      </c>
      <c r="X21" s="54">
        <v>2.5</v>
      </c>
      <c r="Y21" s="3" t="s">
        <v>16</v>
      </c>
      <c r="Z21" s="3">
        <v>6.2</v>
      </c>
      <c r="AA21" s="3">
        <f>Z21*2</f>
        <v>12.4</v>
      </c>
      <c r="AB21" s="3"/>
      <c r="AC21" s="3">
        <f>Z21*15</f>
        <v>93</v>
      </c>
      <c r="AD21" s="3">
        <f>AA21*4+AC21*4</f>
        <v>421.6</v>
      </c>
    </row>
    <row r="22" spans="1:30" ht="13.5" customHeight="1" x14ac:dyDescent="0.25">
      <c r="A22" s="23">
        <v>24</v>
      </c>
      <c r="B22" s="169"/>
      <c r="C22" s="10" t="s">
        <v>324</v>
      </c>
      <c r="D22" s="13"/>
      <c r="E22" s="13">
        <v>15</v>
      </c>
      <c r="F22" s="10"/>
      <c r="G22" s="13"/>
      <c r="H22" s="13"/>
      <c r="I22" s="10"/>
      <c r="J22" s="13"/>
      <c r="K22" s="13"/>
      <c r="L22" s="10"/>
      <c r="M22" s="13"/>
      <c r="N22" s="13"/>
      <c r="O22" s="10"/>
      <c r="P22" s="10"/>
      <c r="Q22" s="10"/>
      <c r="R22" s="10" t="s">
        <v>313</v>
      </c>
      <c r="S22" s="13"/>
      <c r="T22" s="13">
        <v>10</v>
      </c>
      <c r="U22" s="165"/>
      <c r="V22" s="55" t="s">
        <v>8</v>
      </c>
      <c r="W22" s="26" t="s">
        <v>33</v>
      </c>
      <c r="X22" s="54">
        <v>2</v>
      </c>
      <c r="Y22" s="14" t="s">
        <v>17</v>
      </c>
      <c r="Z22" s="3">
        <v>2.2000000000000002</v>
      </c>
      <c r="AA22" s="15">
        <f>Z22*7</f>
        <v>15.400000000000002</v>
      </c>
      <c r="AB22" s="3">
        <f>Z22*5</f>
        <v>11</v>
      </c>
      <c r="AC22" s="3" t="s">
        <v>18</v>
      </c>
      <c r="AD22" s="16">
        <f>AA22*4+AB22*9</f>
        <v>160.60000000000002</v>
      </c>
    </row>
    <row r="23" spans="1:30" ht="13.5" customHeight="1" x14ac:dyDescent="0.25">
      <c r="A23" s="23" t="s">
        <v>9</v>
      </c>
      <c r="B23" s="169"/>
      <c r="C23" s="10" t="s">
        <v>325</v>
      </c>
      <c r="D23" s="11"/>
      <c r="E23" s="61">
        <v>10</v>
      </c>
      <c r="F23" s="10"/>
      <c r="G23" s="13"/>
      <c r="H23" s="13"/>
      <c r="I23" s="10"/>
      <c r="J23" s="13"/>
      <c r="K23" s="13"/>
      <c r="L23" s="10"/>
      <c r="M23" s="13"/>
      <c r="N23" s="61"/>
      <c r="O23" s="10"/>
      <c r="P23" s="17"/>
      <c r="Q23" s="10"/>
      <c r="R23" s="10" t="s">
        <v>339</v>
      </c>
      <c r="S23" s="13" t="s">
        <v>312</v>
      </c>
      <c r="T23" s="13">
        <v>10</v>
      </c>
      <c r="U23" s="165"/>
      <c r="V23" s="53">
        <f>X21*5+X23*5</f>
        <v>26.5</v>
      </c>
      <c r="W23" s="26" t="s">
        <v>108</v>
      </c>
      <c r="X23" s="54">
        <v>2.8</v>
      </c>
      <c r="Y23" s="2" t="s">
        <v>19</v>
      </c>
      <c r="Z23" s="3">
        <v>1.6</v>
      </c>
      <c r="AA23" s="3">
        <f>Z23*1</f>
        <v>1.6</v>
      </c>
      <c r="AB23" s="3" t="s">
        <v>18</v>
      </c>
      <c r="AC23" s="3">
        <f>Z23*5</f>
        <v>8</v>
      </c>
      <c r="AD23" s="3">
        <f>AA23*4+AC23*4</f>
        <v>38.4</v>
      </c>
    </row>
    <row r="24" spans="1:30" ht="13.5" customHeight="1" x14ac:dyDescent="0.25">
      <c r="A24" s="167" t="s">
        <v>95</v>
      </c>
      <c r="B24" s="169"/>
      <c r="C24" s="10" t="s">
        <v>313</v>
      </c>
      <c r="D24" s="11"/>
      <c r="E24" s="61">
        <v>5</v>
      </c>
      <c r="F24" s="10"/>
      <c r="G24" s="17"/>
      <c r="H24" s="13"/>
      <c r="I24" s="10"/>
      <c r="J24" s="137"/>
      <c r="K24" s="13"/>
      <c r="L24" s="10"/>
      <c r="M24" s="13"/>
      <c r="N24" s="61"/>
      <c r="O24" s="10"/>
      <c r="P24" s="17"/>
      <c r="Q24" s="10"/>
      <c r="R24" s="10"/>
      <c r="S24" s="17"/>
      <c r="T24" s="13"/>
      <c r="U24" s="165"/>
      <c r="V24" s="55" t="s">
        <v>10</v>
      </c>
      <c r="W24" s="26" t="s">
        <v>35</v>
      </c>
      <c r="X24" s="54"/>
      <c r="Y24" s="2" t="s">
        <v>20</v>
      </c>
      <c r="Z24" s="3">
        <v>2.5</v>
      </c>
      <c r="AA24" s="3"/>
      <c r="AB24" s="3">
        <f>Z24*5</f>
        <v>12.5</v>
      </c>
      <c r="AC24" s="3" t="s">
        <v>18</v>
      </c>
      <c r="AD24" s="3">
        <f>AB24*9</f>
        <v>112.5</v>
      </c>
    </row>
    <row r="25" spans="1:30" ht="13.5" customHeight="1" x14ac:dyDescent="0.25">
      <c r="A25" s="167"/>
      <c r="B25" s="169"/>
      <c r="C25" s="10" t="s">
        <v>332</v>
      </c>
      <c r="D25" s="20"/>
      <c r="E25" s="61">
        <v>5</v>
      </c>
      <c r="F25" s="10"/>
      <c r="G25" s="17"/>
      <c r="H25" s="13"/>
      <c r="I25" s="10"/>
      <c r="J25" s="137"/>
      <c r="K25" s="13"/>
      <c r="L25" s="24"/>
      <c r="M25" s="25"/>
      <c r="N25" s="26"/>
      <c r="O25" s="10"/>
      <c r="P25" s="17"/>
      <c r="Q25" s="10"/>
      <c r="R25" s="10"/>
      <c r="S25" s="17"/>
      <c r="T25" s="13"/>
      <c r="U25" s="165"/>
      <c r="V25" s="53">
        <f>X20*2+X21*7+X22</f>
        <v>30.9</v>
      </c>
      <c r="W25" s="56" t="s">
        <v>28</v>
      </c>
      <c r="X25" s="57"/>
      <c r="Y25" s="2" t="s">
        <v>21</v>
      </c>
      <c r="AC25" s="2">
        <f>Z25*15</f>
        <v>0</v>
      </c>
    </row>
    <row r="26" spans="1:30" ht="13.15" customHeight="1" x14ac:dyDescent="0.25">
      <c r="A26" s="18" t="s">
        <v>29</v>
      </c>
      <c r="B26" s="19"/>
      <c r="C26" s="10" t="s">
        <v>310</v>
      </c>
      <c r="D26" s="79"/>
      <c r="E26" s="61">
        <v>10</v>
      </c>
      <c r="F26" s="10"/>
      <c r="G26" s="17"/>
      <c r="H26" s="13"/>
      <c r="I26" s="10"/>
      <c r="J26" s="137"/>
      <c r="K26" s="10"/>
      <c r="L26" s="10"/>
      <c r="M26" s="137"/>
      <c r="N26" s="10"/>
      <c r="O26" s="10"/>
      <c r="P26" s="17"/>
      <c r="Q26" s="10"/>
      <c r="R26" s="10"/>
      <c r="S26" s="17"/>
      <c r="T26" s="13"/>
      <c r="U26" s="165"/>
      <c r="V26" s="55" t="s">
        <v>11</v>
      </c>
      <c r="W26" s="24"/>
      <c r="X26" s="54"/>
      <c r="AA26" s="2">
        <f>SUM(AA21:AA25)</f>
        <v>29.400000000000006</v>
      </c>
      <c r="AB26" s="2">
        <f>SUM(AB21:AB25)</f>
        <v>23.5</v>
      </c>
      <c r="AC26" s="2">
        <f>SUM(AC21:AC25)</f>
        <v>101</v>
      </c>
      <c r="AD26" s="2">
        <f>AA26*4+AB26*9+AC26*4</f>
        <v>733.1</v>
      </c>
    </row>
    <row r="27" spans="1:30" ht="13.5" customHeight="1" thickBot="1" x14ac:dyDescent="0.3">
      <c r="A27" s="73"/>
      <c r="B27" s="74"/>
      <c r="C27" s="10"/>
      <c r="D27" s="20"/>
      <c r="E27" s="12"/>
      <c r="F27" s="70"/>
      <c r="G27" s="69"/>
      <c r="H27" s="71"/>
      <c r="I27" s="70"/>
      <c r="J27" s="72"/>
      <c r="K27" s="70"/>
      <c r="L27" s="70"/>
      <c r="M27" s="72"/>
      <c r="N27" s="70"/>
      <c r="O27" s="70"/>
      <c r="P27" s="69"/>
      <c r="Q27" s="70"/>
      <c r="R27" s="70"/>
      <c r="S27" s="69"/>
      <c r="T27" s="71"/>
      <c r="U27" s="166"/>
      <c r="V27" s="58">
        <f>V21*4+V23*9+V25*4</f>
        <v>784.1</v>
      </c>
      <c r="W27" s="59"/>
      <c r="X27" s="60"/>
      <c r="AA27" s="21">
        <f>AA26*4/AD26</f>
        <v>0.16041467739735374</v>
      </c>
      <c r="AB27" s="21">
        <f>AB26*9/AD26</f>
        <v>0.28850088664575091</v>
      </c>
      <c r="AC27" s="21">
        <f>AC26*4/AD26</f>
        <v>0.55108443595689538</v>
      </c>
    </row>
    <row r="28" spans="1:30" ht="13.5" customHeight="1" x14ac:dyDescent="0.25">
      <c r="A28" s="22">
        <v>11</v>
      </c>
      <c r="B28" s="169"/>
      <c r="C28" s="65" t="str">
        <f>菜單!M30</f>
        <v>糙米飯</v>
      </c>
      <c r="D28" s="65" t="s">
        <v>148</v>
      </c>
      <c r="E28" s="65"/>
      <c r="F28" s="65" t="str">
        <f>菜單!M31</f>
        <v>鐵路豬排</v>
      </c>
      <c r="G28" s="65" t="s">
        <v>139</v>
      </c>
      <c r="H28" s="65"/>
      <c r="I28" s="68" t="str">
        <f>菜單!M32</f>
        <v>滷蛋肉燥</v>
      </c>
      <c r="J28" s="68" t="s">
        <v>139</v>
      </c>
      <c r="K28" s="68"/>
      <c r="L28" s="68" t="str">
        <f>菜單!M33</f>
        <v>韓式豆腐鍋(豆)(醃)</v>
      </c>
      <c r="M28" s="86" t="s">
        <v>139</v>
      </c>
      <c r="N28" s="68"/>
      <c r="O28" s="65" t="str">
        <f>菜單!M34</f>
        <v>深色蔬菜</v>
      </c>
      <c r="P28" s="65" t="s">
        <v>47</v>
      </c>
      <c r="Q28" s="68"/>
      <c r="R28" s="68" t="str">
        <f>菜單!M35</f>
        <v>玉米蛋花湯</v>
      </c>
      <c r="S28" s="68" t="s">
        <v>139</v>
      </c>
      <c r="T28" s="68"/>
      <c r="U28" s="164" t="s">
        <v>24</v>
      </c>
      <c r="V28" s="50" t="s">
        <v>6</v>
      </c>
      <c r="W28" s="51" t="s">
        <v>37</v>
      </c>
      <c r="X28" s="52">
        <v>5.7</v>
      </c>
      <c r="Y28" s="80" t="s">
        <v>43</v>
      </c>
      <c r="Z28" s="80" t="s">
        <v>12</v>
      </c>
      <c r="AA28" s="2" t="s">
        <v>12</v>
      </c>
      <c r="AB28" s="2" t="s">
        <v>13</v>
      </c>
      <c r="AC28" s="2" t="s">
        <v>14</v>
      </c>
      <c r="AD28" s="2" t="s">
        <v>15</v>
      </c>
    </row>
    <row r="29" spans="1:30" ht="13.5" customHeight="1" x14ac:dyDescent="0.25">
      <c r="A29" s="23" t="s">
        <v>7</v>
      </c>
      <c r="B29" s="169"/>
      <c r="C29" s="10" t="s">
        <v>149</v>
      </c>
      <c r="D29" s="78"/>
      <c r="E29" s="13">
        <v>40</v>
      </c>
      <c r="F29" s="10" t="s">
        <v>151</v>
      </c>
      <c r="G29" s="77"/>
      <c r="H29" s="13">
        <v>55</v>
      </c>
      <c r="I29" s="10" t="s">
        <v>359</v>
      </c>
      <c r="J29" s="78"/>
      <c r="K29" s="13">
        <v>55</v>
      </c>
      <c r="L29" s="10" t="s">
        <v>361</v>
      </c>
      <c r="M29" s="13"/>
      <c r="N29" s="13">
        <v>30</v>
      </c>
      <c r="O29" s="10" t="str">
        <f>O28</f>
        <v>深色蔬菜</v>
      </c>
      <c r="P29" s="10"/>
      <c r="Q29" s="10">
        <v>110</v>
      </c>
      <c r="R29" s="24" t="s">
        <v>141</v>
      </c>
      <c r="S29" s="26"/>
      <c r="T29" s="26">
        <v>5</v>
      </c>
      <c r="U29" s="165"/>
      <c r="V29" s="53">
        <f>X28*15+X30*5+10</f>
        <v>105.5</v>
      </c>
      <c r="W29" s="26" t="s">
        <v>26</v>
      </c>
      <c r="X29" s="54">
        <v>2.7</v>
      </c>
      <c r="Y29" s="80">
        <f>V31*9/V35*100</f>
        <v>29.801324503311257</v>
      </c>
      <c r="Z29" s="80">
        <f>V33*4/V35*100</f>
        <v>16.454406520631686</v>
      </c>
      <c r="AA29" s="3">
        <f>Z29*2</f>
        <v>32.908813041263372</v>
      </c>
      <c r="AB29" s="3"/>
      <c r="AC29" s="3">
        <f>Z29*15</f>
        <v>246.81609780947528</v>
      </c>
      <c r="AD29" s="3">
        <f>AA29*4+AC29*4</f>
        <v>1118.8996434029546</v>
      </c>
    </row>
    <row r="30" spans="1:30" ht="13.5" customHeight="1" x14ac:dyDescent="0.25">
      <c r="A30" s="23">
        <v>25</v>
      </c>
      <c r="B30" s="169"/>
      <c r="C30" s="10" t="s">
        <v>150</v>
      </c>
      <c r="D30" s="78"/>
      <c r="E30" s="13">
        <v>70</v>
      </c>
      <c r="F30" s="10"/>
      <c r="G30" s="78"/>
      <c r="H30" s="13"/>
      <c r="I30" s="10" t="s">
        <v>360</v>
      </c>
      <c r="J30" s="78"/>
      <c r="K30" s="13">
        <v>20</v>
      </c>
      <c r="L30" s="10" t="s">
        <v>362</v>
      </c>
      <c r="M30" s="13"/>
      <c r="N30" s="13">
        <v>20</v>
      </c>
      <c r="O30" s="10"/>
      <c r="P30" s="10"/>
      <c r="Q30" s="10"/>
      <c r="R30" s="24" t="s">
        <v>368</v>
      </c>
      <c r="S30" s="26"/>
      <c r="T30" s="26">
        <v>10</v>
      </c>
      <c r="U30" s="165"/>
      <c r="V30" s="55" t="s">
        <v>8</v>
      </c>
      <c r="W30" s="26" t="s">
        <v>33</v>
      </c>
      <c r="X30" s="54">
        <v>2</v>
      </c>
      <c r="Y30" s="42"/>
      <c r="Z30" s="42"/>
      <c r="AA30" s="15">
        <f>Z30*7</f>
        <v>0</v>
      </c>
      <c r="AB30" s="3">
        <f>Z30*5</f>
        <v>0</v>
      </c>
      <c r="AC30" s="3" t="s">
        <v>18</v>
      </c>
      <c r="AD30" s="16">
        <f>AA30*4+AB30*9</f>
        <v>0</v>
      </c>
    </row>
    <row r="31" spans="1:30" ht="13.5" customHeight="1" x14ac:dyDescent="0.25">
      <c r="A31" s="23" t="s">
        <v>9</v>
      </c>
      <c r="B31" s="169"/>
      <c r="C31" s="17"/>
      <c r="D31" s="83"/>
      <c r="E31" s="12"/>
      <c r="F31" s="10"/>
      <c r="G31" s="13"/>
      <c r="H31" s="13"/>
      <c r="I31" s="10"/>
      <c r="J31" s="85"/>
      <c r="K31" s="13"/>
      <c r="L31" s="10" t="s">
        <v>363</v>
      </c>
      <c r="M31" s="13" t="s">
        <v>364</v>
      </c>
      <c r="N31" s="13">
        <v>10</v>
      </c>
      <c r="O31" s="10"/>
      <c r="P31" s="17"/>
      <c r="Q31" s="10"/>
      <c r="R31" s="10" t="s">
        <v>146</v>
      </c>
      <c r="S31" s="13"/>
      <c r="T31" s="13">
        <v>10</v>
      </c>
      <c r="U31" s="165"/>
      <c r="V31" s="53">
        <f>X29*5+X31*5</f>
        <v>26</v>
      </c>
      <c r="W31" s="26" t="s">
        <v>27</v>
      </c>
      <c r="X31" s="54">
        <v>2.5</v>
      </c>
      <c r="Y31" s="42"/>
      <c r="Z31" s="42"/>
      <c r="AA31" s="3">
        <f>Z31*1</f>
        <v>0</v>
      </c>
      <c r="AB31" s="3" t="s">
        <v>18</v>
      </c>
      <c r="AC31" s="3">
        <f>Z31*5</f>
        <v>0</v>
      </c>
      <c r="AD31" s="3">
        <f>AA31*4+AC31*4</f>
        <v>0</v>
      </c>
    </row>
    <row r="32" spans="1:30" ht="13.5" customHeight="1" x14ac:dyDescent="0.25">
      <c r="A32" s="167" t="s">
        <v>53</v>
      </c>
      <c r="B32" s="169"/>
      <c r="C32" s="10"/>
      <c r="D32" s="83"/>
      <c r="E32" s="61"/>
      <c r="F32" s="10"/>
      <c r="G32" s="17"/>
      <c r="H32" s="13"/>
      <c r="I32" s="10"/>
      <c r="J32" s="137"/>
      <c r="K32" s="13"/>
      <c r="L32" s="10" t="s">
        <v>365</v>
      </c>
      <c r="M32" s="13" t="s">
        <v>366</v>
      </c>
      <c r="N32" s="13">
        <v>10</v>
      </c>
      <c r="O32" s="10"/>
      <c r="P32" s="17"/>
      <c r="Q32" s="10"/>
      <c r="R32" s="10" t="s">
        <v>369</v>
      </c>
      <c r="S32" s="13"/>
      <c r="T32" s="13">
        <v>10</v>
      </c>
      <c r="U32" s="165"/>
      <c r="V32" s="55" t="s">
        <v>10</v>
      </c>
      <c r="W32" s="26" t="s">
        <v>35</v>
      </c>
      <c r="X32" s="54"/>
      <c r="Y32" s="42"/>
      <c r="Z32" s="42"/>
      <c r="AA32" s="3"/>
      <c r="AB32" s="3">
        <f>Z32*5</f>
        <v>0</v>
      </c>
      <c r="AC32" s="3" t="s">
        <v>18</v>
      </c>
      <c r="AD32" s="3">
        <f>AB32*9</f>
        <v>0</v>
      </c>
    </row>
    <row r="33" spans="1:30" ht="13.5" customHeight="1" x14ac:dyDescent="0.25">
      <c r="A33" s="167"/>
      <c r="B33" s="169"/>
      <c r="C33" s="17"/>
      <c r="D33" s="20"/>
      <c r="E33" s="12"/>
      <c r="F33" s="10"/>
      <c r="G33" s="17"/>
      <c r="H33" s="13"/>
      <c r="I33" s="10"/>
      <c r="J33" s="137"/>
      <c r="K33" s="13"/>
      <c r="L33" s="10" t="s">
        <v>367</v>
      </c>
      <c r="M33" s="25"/>
      <c r="N33" s="26">
        <v>2</v>
      </c>
      <c r="O33" s="10"/>
      <c r="P33" s="17"/>
      <c r="Q33" s="10"/>
      <c r="R33" s="10"/>
      <c r="S33" s="17"/>
      <c r="T33" s="13"/>
      <c r="U33" s="165"/>
      <c r="V33" s="53">
        <f>X28*2+X29*7+X30</f>
        <v>32.300000000000004</v>
      </c>
      <c r="W33" s="56" t="s">
        <v>36</v>
      </c>
      <c r="X33" s="57"/>
      <c r="Y33" s="41"/>
      <c r="Z33" s="41"/>
      <c r="AC33" s="2">
        <f>Z33*15</f>
        <v>0</v>
      </c>
    </row>
    <row r="34" spans="1:30" ht="13.5" customHeight="1" x14ac:dyDescent="0.25">
      <c r="A34" s="18" t="s">
        <v>29</v>
      </c>
      <c r="B34" s="19"/>
      <c r="C34" s="17"/>
      <c r="D34" s="20"/>
      <c r="E34" s="12"/>
      <c r="F34" s="10"/>
      <c r="G34" s="17"/>
      <c r="H34" s="13"/>
      <c r="I34" s="10"/>
      <c r="J34" s="137"/>
      <c r="K34" s="10"/>
      <c r="L34" s="10"/>
      <c r="M34" s="137"/>
      <c r="N34" s="10"/>
      <c r="O34" s="10"/>
      <c r="P34" s="17"/>
      <c r="Q34" s="10"/>
      <c r="R34" s="10"/>
      <c r="S34" s="17"/>
      <c r="T34" s="13"/>
      <c r="U34" s="165"/>
      <c r="V34" s="55" t="s">
        <v>11</v>
      </c>
      <c r="W34" s="24"/>
      <c r="X34" s="54"/>
      <c r="Y34" s="81" t="s">
        <v>41</v>
      </c>
      <c r="Z34" s="81" t="s">
        <v>42</v>
      </c>
      <c r="AA34" s="2">
        <f>SUM(AA29:AA33)</f>
        <v>32.908813041263372</v>
      </c>
      <c r="AB34" s="2">
        <f>SUM(AB29:AB33)</f>
        <v>0</v>
      </c>
      <c r="AC34" s="2">
        <f>SUM(AC29:AC33)</f>
        <v>246.81609780947528</v>
      </c>
      <c r="AD34" s="2">
        <f>AA34*4+AB34*9+AC34*4</f>
        <v>1118.8996434029546</v>
      </c>
    </row>
    <row r="35" spans="1:30" ht="13.5" customHeight="1" x14ac:dyDescent="0.25">
      <c r="A35" s="27"/>
      <c r="B35" s="28"/>
      <c r="C35" s="17"/>
      <c r="D35" s="20"/>
      <c r="E35" s="12"/>
      <c r="F35" s="70"/>
      <c r="G35" s="69"/>
      <c r="H35" s="71"/>
      <c r="I35" s="70"/>
      <c r="J35" s="72"/>
      <c r="K35" s="70"/>
      <c r="L35" s="70"/>
      <c r="M35" s="72"/>
      <c r="N35" s="70"/>
      <c r="O35" s="70"/>
      <c r="P35" s="69"/>
      <c r="Q35" s="70"/>
      <c r="R35" s="70"/>
      <c r="S35" s="69"/>
      <c r="T35" s="71"/>
      <c r="U35" s="166"/>
      <c r="V35" s="58">
        <f>V29*4+V31*9+V33*4</f>
        <v>785.2</v>
      </c>
      <c r="W35" s="59"/>
      <c r="X35" s="60"/>
      <c r="Y35" s="82">
        <f>B35+E35+H35+K35+N35+Q35</f>
        <v>0</v>
      </c>
      <c r="Z35" s="82">
        <f>C35+F35+I35+L35+O35+R35</f>
        <v>0</v>
      </c>
      <c r="AA35" s="21">
        <f>AA34*4/AD34</f>
        <v>0.11764705882352942</v>
      </c>
      <c r="AB35" s="21">
        <f>AB34*9/AD34</f>
        <v>0</v>
      </c>
      <c r="AC35" s="21">
        <f>AC34*4/AD34</f>
        <v>0.88235294117647067</v>
      </c>
    </row>
    <row r="36" spans="1:30" ht="13.5" customHeight="1" x14ac:dyDescent="0.25">
      <c r="A36" s="22">
        <v>11</v>
      </c>
      <c r="B36" s="161"/>
      <c r="C36" s="65" t="str">
        <f>菜單!Q30</f>
        <v>白飯</v>
      </c>
      <c r="D36" s="66" t="s">
        <v>139</v>
      </c>
      <c r="E36" s="67"/>
      <c r="F36" s="65" t="str">
        <f>菜單!Q31</f>
        <v>鹽酥雞</v>
      </c>
      <c r="G36" s="65" t="s">
        <v>316</v>
      </c>
      <c r="H36" s="65"/>
      <c r="I36" s="68" t="str">
        <f>菜單!Q32</f>
        <v>鳥蛋滷味(豆)</v>
      </c>
      <c r="J36" s="68" t="s">
        <v>321</v>
      </c>
      <c r="K36" s="68"/>
      <c r="L36" s="68" t="str">
        <f>菜單!Q33</f>
        <v>玉米總燴</v>
      </c>
      <c r="M36" s="68" t="s">
        <v>321</v>
      </c>
      <c r="N36" s="68"/>
      <c r="O36" s="65" t="str">
        <f>菜單!Q34</f>
        <v>深色蔬菜</v>
      </c>
      <c r="P36" s="65" t="s">
        <v>47</v>
      </c>
      <c r="Q36" s="68"/>
      <c r="R36" s="65" t="str">
        <f>菜單!Q35</f>
        <v>酸辣湯(芡)</v>
      </c>
      <c r="S36" s="65" t="s">
        <v>46</v>
      </c>
      <c r="T36" s="65"/>
      <c r="U36" s="164" t="s">
        <v>24</v>
      </c>
      <c r="V36" s="50" t="s">
        <v>6</v>
      </c>
      <c r="W36" s="51" t="s">
        <v>31</v>
      </c>
      <c r="X36" s="52">
        <v>6</v>
      </c>
      <c r="Y36" s="80" t="s">
        <v>43</v>
      </c>
      <c r="Z36" s="80" t="s">
        <v>12</v>
      </c>
    </row>
    <row r="37" spans="1:30" ht="13.5" customHeight="1" x14ac:dyDescent="0.25">
      <c r="A37" s="23" t="s">
        <v>7</v>
      </c>
      <c r="B37" s="162"/>
      <c r="C37" s="10" t="s">
        <v>150</v>
      </c>
      <c r="D37" s="83"/>
      <c r="E37" s="12">
        <v>110</v>
      </c>
      <c r="F37" s="10" t="s">
        <v>304</v>
      </c>
      <c r="G37" s="13"/>
      <c r="H37" s="13">
        <v>60</v>
      </c>
      <c r="I37" s="10" t="s">
        <v>340</v>
      </c>
      <c r="J37" s="13"/>
      <c r="K37" s="13">
        <v>10</v>
      </c>
      <c r="L37" s="10" t="s">
        <v>116</v>
      </c>
      <c r="M37" s="13"/>
      <c r="N37" s="13">
        <v>15</v>
      </c>
      <c r="O37" s="10" t="str">
        <f>O36</f>
        <v>深色蔬菜</v>
      </c>
      <c r="P37" s="10"/>
      <c r="Q37" s="10">
        <v>110</v>
      </c>
      <c r="R37" s="10" t="s">
        <v>130</v>
      </c>
      <c r="S37" s="13"/>
      <c r="T37" s="13">
        <v>20</v>
      </c>
      <c r="U37" s="165"/>
      <c r="V37" s="53">
        <f>X36*15+X38*5+10</f>
        <v>110</v>
      </c>
      <c r="W37" s="26" t="s">
        <v>26</v>
      </c>
      <c r="X37" s="54">
        <v>2.8</v>
      </c>
      <c r="Y37" s="80">
        <f>V39*9/V43*100</f>
        <v>30.493707647628266</v>
      </c>
      <c r="Z37" s="80">
        <f>V41*4/V43*100</f>
        <v>16.263310745401739</v>
      </c>
    </row>
    <row r="38" spans="1:30" ht="13.5" customHeight="1" x14ac:dyDescent="0.25">
      <c r="A38" s="23">
        <v>26</v>
      </c>
      <c r="B38" s="162"/>
      <c r="C38" s="10"/>
      <c r="D38" s="13"/>
      <c r="E38" s="13"/>
      <c r="F38" s="10"/>
      <c r="G38" s="13"/>
      <c r="H38" s="13"/>
      <c r="I38" s="10" t="s">
        <v>311</v>
      </c>
      <c r="J38" s="13" t="s">
        <v>312</v>
      </c>
      <c r="K38" s="13">
        <v>20</v>
      </c>
      <c r="L38" s="10" t="s">
        <v>313</v>
      </c>
      <c r="M38" s="78"/>
      <c r="N38" s="13">
        <v>10</v>
      </c>
      <c r="O38" s="10"/>
      <c r="P38" s="10"/>
      <c r="Q38" s="10"/>
      <c r="R38" s="10" t="s">
        <v>167</v>
      </c>
      <c r="S38" s="13" t="s">
        <v>133</v>
      </c>
      <c r="T38" s="13">
        <v>10</v>
      </c>
      <c r="U38" s="165"/>
      <c r="V38" s="55" t="s">
        <v>8</v>
      </c>
      <c r="W38" s="26" t="s">
        <v>33</v>
      </c>
      <c r="X38" s="54">
        <v>2</v>
      </c>
      <c r="Y38" s="42"/>
      <c r="Z38" s="42"/>
    </row>
    <row r="39" spans="1:30" ht="13.5" customHeight="1" x14ac:dyDescent="0.25">
      <c r="A39" s="23" t="s">
        <v>93</v>
      </c>
      <c r="B39" s="162"/>
      <c r="C39" s="10"/>
      <c r="D39" s="20"/>
      <c r="E39" s="12"/>
      <c r="F39" s="10"/>
      <c r="G39" s="137"/>
      <c r="H39" s="13"/>
      <c r="I39" s="10" t="s">
        <v>341</v>
      </c>
      <c r="J39" s="78"/>
      <c r="K39" s="13">
        <v>20</v>
      </c>
      <c r="L39" s="10" t="s">
        <v>355</v>
      </c>
      <c r="M39" s="13"/>
      <c r="N39" s="13">
        <v>5</v>
      </c>
      <c r="O39" s="10"/>
      <c r="P39" s="17"/>
      <c r="Q39" s="10"/>
      <c r="R39" s="10" t="s">
        <v>147</v>
      </c>
      <c r="S39" s="13" t="s">
        <v>143</v>
      </c>
      <c r="T39" s="13">
        <v>20</v>
      </c>
      <c r="U39" s="165"/>
      <c r="V39" s="53">
        <f>X37*5+X39*5</f>
        <v>28</v>
      </c>
      <c r="W39" s="26" t="s">
        <v>27</v>
      </c>
      <c r="X39" s="54">
        <v>2.8</v>
      </c>
      <c r="Y39" s="42"/>
      <c r="Z39" s="42"/>
    </row>
    <row r="40" spans="1:30" ht="13.5" customHeight="1" x14ac:dyDescent="0.25">
      <c r="A40" s="167" t="s">
        <v>30</v>
      </c>
      <c r="B40" s="162"/>
      <c r="C40" s="10"/>
      <c r="D40" s="20"/>
      <c r="E40" s="12"/>
      <c r="F40" s="10"/>
      <c r="G40" s="17"/>
      <c r="H40" s="13"/>
      <c r="I40" s="10" t="s">
        <v>342</v>
      </c>
      <c r="J40" s="13"/>
      <c r="K40" s="13">
        <v>15</v>
      </c>
      <c r="L40" s="10" t="s">
        <v>326</v>
      </c>
      <c r="M40" s="137"/>
      <c r="N40" s="13">
        <v>10</v>
      </c>
      <c r="O40" s="10"/>
      <c r="P40" s="17"/>
      <c r="Q40" s="10"/>
      <c r="R40" s="10" t="s">
        <v>113</v>
      </c>
      <c r="S40" s="17"/>
      <c r="T40" s="13">
        <v>10</v>
      </c>
      <c r="U40" s="165"/>
      <c r="V40" s="55" t="s">
        <v>10</v>
      </c>
      <c r="W40" s="26" t="s">
        <v>35</v>
      </c>
      <c r="X40" s="54"/>
      <c r="Y40" s="42"/>
      <c r="Z40" s="42"/>
    </row>
    <row r="41" spans="1:30" ht="13.5" customHeight="1" x14ac:dyDescent="0.25">
      <c r="A41" s="168"/>
      <c r="B41" s="163"/>
      <c r="C41" s="10"/>
      <c r="D41" s="20"/>
      <c r="E41" s="61"/>
      <c r="F41" s="10"/>
      <c r="G41" s="17"/>
      <c r="H41" s="13"/>
      <c r="I41" s="10"/>
      <c r="J41" s="137"/>
      <c r="K41" s="13"/>
      <c r="L41" s="24"/>
      <c r="M41" s="137"/>
      <c r="N41" s="13"/>
      <c r="O41" s="10"/>
      <c r="P41" s="17"/>
      <c r="Q41" s="10"/>
      <c r="R41" s="10" t="s">
        <v>131</v>
      </c>
      <c r="S41" s="17"/>
      <c r="T41" s="13">
        <v>2</v>
      </c>
      <c r="U41" s="165"/>
      <c r="V41" s="53">
        <f>X36*2+X37*7+X38</f>
        <v>33.599999999999994</v>
      </c>
      <c r="W41" s="56" t="s">
        <v>36</v>
      </c>
      <c r="X41" s="57"/>
      <c r="Y41" s="41"/>
      <c r="Z41" s="41"/>
    </row>
    <row r="42" spans="1:30" ht="13.5" customHeight="1" x14ac:dyDescent="0.25">
      <c r="A42" s="18" t="s">
        <v>29</v>
      </c>
      <c r="B42" s="19"/>
      <c r="C42" s="17"/>
      <c r="D42" s="20"/>
      <c r="E42" s="12"/>
      <c r="F42" s="10"/>
      <c r="G42" s="17"/>
      <c r="H42" s="13"/>
      <c r="I42" s="10"/>
      <c r="J42" s="137"/>
      <c r="K42" s="13"/>
      <c r="L42" s="10"/>
      <c r="M42" s="137"/>
      <c r="N42" s="13"/>
      <c r="O42" s="10"/>
      <c r="P42" s="17"/>
      <c r="Q42" s="10"/>
      <c r="R42" s="10" t="s">
        <v>115</v>
      </c>
      <c r="S42" s="17"/>
      <c r="T42" s="13">
        <v>5</v>
      </c>
      <c r="U42" s="165"/>
      <c r="V42" s="55" t="s">
        <v>11</v>
      </c>
      <c r="W42" s="24"/>
      <c r="X42" s="54"/>
      <c r="Y42" s="81" t="s">
        <v>41</v>
      </c>
      <c r="Z42" s="81" t="s">
        <v>42</v>
      </c>
    </row>
    <row r="43" spans="1:30" ht="13.5" customHeight="1" thickBot="1" x14ac:dyDescent="0.3">
      <c r="A43" s="29"/>
      <c r="B43" s="30"/>
      <c r="C43" s="31"/>
      <c r="D43" s="32"/>
      <c r="E43" s="33"/>
      <c r="F43" s="34"/>
      <c r="G43" s="31"/>
      <c r="H43" s="36"/>
      <c r="I43" s="34"/>
      <c r="J43" s="35"/>
      <c r="K43" s="34"/>
      <c r="L43" s="34"/>
      <c r="M43" s="35"/>
      <c r="N43" s="34"/>
      <c r="O43" s="34"/>
      <c r="P43" s="31"/>
      <c r="Q43" s="34"/>
      <c r="R43" s="34"/>
      <c r="S43" s="31"/>
      <c r="T43" s="36"/>
      <c r="U43" s="170"/>
      <c r="V43" s="62">
        <f>V37*4+V39*9+V41*4</f>
        <v>826.4</v>
      </c>
      <c r="W43" s="63"/>
      <c r="X43" s="64"/>
      <c r="Y43" s="82">
        <f>B43+E43+H43+K43+N43+Q43</f>
        <v>0</v>
      </c>
      <c r="Z43" s="82">
        <f>C43+F43+I43+L43+O43+R43</f>
        <v>0</v>
      </c>
    </row>
  </sheetData>
  <mergeCells count="16">
    <mergeCell ref="B36:B41"/>
    <mergeCell ref="U36:U43"/>
    <mergeCell ref="A40:A41"/>
    <mergeCell ref="B20:B25"/>
    <mergeCell ref="U20:U27"/>
    <mergeCell ref="A24:A25"/>
    <mergeCell ref="B28:B33"/>
    <mergeCell ref="U28:U35"/>
    <mergeCell ref="A32:A33"/>
    <mergeCell ref="A1:X1"/>
    <mergeCell ref="B4:B9"/>
    <mergeCell ref="U4:U11"/>
    <mergeCell ref="A8:A9"/>
    <mergeCell ref="B12:B17"/>
    <mergeCell ref="U12:U19"/>
    <mergeCell ref="A16:A17"/>
  </mergeCells>
  <phoneticPr fontId="19" type="noConversion"/>
  <printOptions horizontalCentered="1"/>
  <pageMargins left="0.39370078740157483" right="0.39370078740157483" top="0.19685039370078741" bottom="0" header="0.11811023622047245" footer="0.1181102362204724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zoomScaleNormal="100" workbookViewId="0">
      <selection activeCell="V12" sqref="V12"/>
    </sheetView>
  </sheetViews>
  <sheetFormatPr defaultColWidth="9" defaultRowHeight="13.5" customHeight="1" x14ac:dyDescent="0.25"/>
  <cols>
    <col min="1" max="1" width="3.75" style="37" customWidth="1"/>
    <col min="2" max="2" width="0" style="9" hidden="1" customWidth="1"/>
    <col min="3" max="3" width="10.875" style="9" customWidth="1"/>
    <col min="4" max="4" width="3.75" style="38" customWidth="1"/>
    <col min="5" max="5" width="3.75" style="37" customWidth="1"/>
    <col min="6" max="6" width="10.875" style="9" customWidth="1"/>
    <col min="7" max="7" width="3.75" style="38" customWidth="1"/>
    <col min="8" max="8" width="3.75" style="37" customWidth="1"/>
    <col min="9" max="9" width="10.875" style="9" customWidth="1"/>
    <col min="10" max="10" width="3.75" style="38" customWidth="1"/>
    <col min="11" max="11" width="3.75" style="37" customWidth="1"/>
    <col min="12" max="12" width="10.875" style="9" customWidth="1"/>
    <col min="13" max="13" width="3.75" style="38" customWidth="1"/>
    <col min="14" max="14" width="3.75" style="37" customWidth="1"/>
    <col min="15" max="15" width="10.875" style="9" customWidth="1"/>
    <col min="16" max="16" width="3.75" style="38" customWidth="1"/>
    <col min="17" max="17" width="3.75" style="37" customWidth="1"/>
    <col min="18" max="18" width="10.875" style="9" customWidth="1"/>
    <col min="19" max="19" width="3.75" style="38" customWidth="1"/>
    <col min="20" max="20" width="3.75" style="37" customWidth="1"/>
    <col min="21" max="21" width="3.75" style="9" customWidth="1"/>
    <col min="22" max="22" width="8.375" style="39" customWidth="1"/>
    <col min="23" max="23" width="8.375" style="40" customWidth="1"/>
    <col min="24" max="24" width="4.125" style="38" customWidth="1"/>
    <col min="25" max="25" width="6" style="2" hidden="1" customWidth="1"/>
    <col min="26" max="26" width="5.5" style="3" hidden="1" customWidth="1"/>
    <col min="27" max="27" width="7.75" style="2" hidden="1" customWidth="1"/>
    <col min="28" max="28" width="8" style="2" hidden="1" customWidth="1"/>
    <col min="29" max="29" width="7.875" style="2" hidden="1" customWidth="1"/>
    <col min="30" max="30" width="7.5" style="2" hidden="1" customWidth="1"/>
    <col min="31" max="16384" width="9" style="9"/>
  </cols>
  <sheetData>
    <row r="1" spans="1:30" s="2" customFormat="1" ht="18.75" customHeight="1" x14ac:dyDescent="0.3">
      <c r="A1" s="160" t="s">
        <v>344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Z1" s="3"/>
    </row>
    <row r="2" spans="1:30" s="2" customFormat="1" ht="13.5" customHeight="1" thickBot="1" x14ac:dyDescent="0.3">
      <c r="A2" s="4" t="s">
        <v>22</v>
      </c>
      <c r="B2" s="5"/>
      <c r="C2" s="1"/>
      <c r="D2" s="6"/>
      <c r="E2" s="6"/>
      <c r="F2" s="1"/>
      <c r="G2" s="6"/>
      <c r="H2" s="6"/>
      <c r="I2" s="1"/>
      <c r="J2" s="6"/>
      <c r="K2" s="6"/>
      <c r="L2" s="1"/>
      <c r="M2" s="6"/>
      <c r="N2" s="6"/>
      <c r="O2" s="1"/>
      <c r="P2" s="6"/>
      <c r="Q2" s="6"/>
      <c r="S2" s="6"/>
      <c r="T2" s="6"/>
      <c r="U2" s="1"/>
      <c r="V2" s="7"/>
      <c r="W2" s="8"/>
      <c r="X2" s="1"/>
      <c r="Z2" s="3"/>
    </row>
    <row r="3" spans="1:30" ht="13.5" customHeight="1" x14ac:dyDescent="0.25">
      <c r="A3" s="43" t="s">
        <v>84</v>
      </c>
      <c r="B3" s="44" t="s">
        <v>0</v>
      </c>
      <c r="C3" s="45" t="s">
        <v>1</v>
      </c>
      <c r="D3" s="46" t="s">
        <v>23</v>
      </c>
      <c r="E3" s="47" t="s">
        <v>86</v>
      </c>
      <c r="F3" s="45" t="s">
        <v>2</v>
      </c>
      <c r="G3" s="45" t="s">
        <v>23</v>
      </c>
      <c r="H3" s="45" t="s">
        <v>86</v>
      </c>
      <c r="I3" s="45" t="s">
        <v>3</v>
      </c>
      <c r="J3" s="45" t="s">
        <v>23</v>
      </c>
      <c r="K3" s="45" t="s">
        <v>86</v>
      </c>
      <c r="L3" s="45" t="s">
        <v>3</v>
      </c>
      <c r="M3" s="45" t="s">
        <v>23</v>
      </c>
      <c r="N3" s="45" t="s">
        <v>86</v>
      </c>
      <c r="O3" s="45" t="s">
        <v>109</v>
      </c>
      <c r="P3" s="45" t="s">
        <v>23</v>
      </c>
      <c r="Q3" s="45" t="s">
        <v>86</v>
      </c>
      <c r="R3" s="46" t="s">
        <v>4</v>
      </c>
      <c r="S3" s="45" t="s">
        <v>23</v>
      </c>
      <c r="T3" s="45" t="s">
        <v>86</v>
      </c>
      <c r="U3" s="45" t="s">
        <v>87</v>
      </c>
      <c r="V3" s="48" t="s">
        <v>5</v>
      </c>
      <c r="W3" s="45" t="s">
        <v>101</v>
      </c>
      <c r="X3" s="49" t="s">
        <v>102</v>
      </c>
      <c r="Y3" s="3"/>
    </row>
    <row r="4" spans="1:30" ht="13.5" customHeight="1" x14ac:dyDescent="0.25">
      <c r="A4" s="22">
        <v>11</v>
      </c>
      <c r="B4" s="161"/>
      <c r="C4" s="65" t="str">
        <f>菜單!A39</f>
        <v>白飯</v>
      </c>
      <c r="D4" s="66" t="s">
        <v>45</v>
      </c>
      <c r="E4" s="67"/>
      <c r="F4" s="65" t="str">
        <f>菜單!A40</f>
        <v>京醬燒肉</v>
      </c>
      <c r="G4" s="65" t="s">
        <v>139</v>
      </c>
      <c r="H4" s="65"/>
      <c r="I4" s="68" t="str">
        <f>菜單!A41</f>
        <v>焗烤茄汁粉</v>
      </c>
      <c r="J4" s="68" t="s">
        <v>321</v>
      </c>
      <c r="K4" s="68"/>
      <c r="L4" s="68" t="str">
        <f>菜單!A42</f>
        <v>關東煮(豆)</v>
      </c>
      <c r="M4" s="68" t="s">
        <v>321</v>
      </c>
      <c r="N4" s="68"/>
      <c r="O4" s="65" t="str">
        <f>菜單!A43</f>
        <v>深色蔬菜</v>
      </c>
      <c r="P4" s="65" t="s">
        <v>47</v>
      </c>
      <c r="Q4" s="68"/>
      <c r="R4" s="68" t="str">
        <f>菜單!A44</f>
        <v>大滷湯(芡)</v>
      </c>
      <c r="S4" s="68" t="s">
        <v>139</v>
      </c>
      <c r="T4" s="68"/>
      <c r="U4" s="164" t="s">
        <v>88</v>
      </c>
      <c r="V4" s="50" t="s">
        <v>6</v>
      </c>
      <c r="W4" s="51" t="s">
        <v>103</v>
      </c>
      <c r="X4" s="52">
        <v>6</v>
      </c>
      <c r="AA4" s="2" t="s">
        <v>12</v>
      </c>
      <c r="AB4" s="2" t="s">
        <v>13</v>
      </c>
      <c r="AC4" s="2" t="s">
        <v>14</v>
      </c>
      <c r="AD4" s="2" t="s">
        <v>15</v>
      </c>
    </row>
    <row r="5" spans="1:30" ht="13.5" customHeight="1" x14ac:dyDescent="0.25">
      <c r="A5" s="23" t="s">
        <v>7</v>
      </c>
      <c r="B5" s="162"/>
      <c r="C5" s="10" t="s">
        <v>99</v>
      </c>
      <c r="D5" s="83"/>
      <c r="E5" s="12">
        <v>110</v>
      </c>
      <c r="F5" s="10" t="s">
        <v>151</v>
      </c>
      <c r="G5" s="13"/>
      <c r="H5" s="13">
        <v>55</v>
      </c>
      <c r="I5" s="10" t="s">
        <v>323</v>
      </c>
      <c r="J5" s="13"/>
      <c r="K5" s="13">
        <v>10</v>
      </c>
      <c r="L5" s="10" t="s">
        <v>338</v>
      </c>
      <c r="M5" s="13"/>
      <c r="N5" s="13">
        <v>20</v>
      </c>
      <c r="O5" s="10" t="str">
        <f>O4</f>
        <v>深色蔬菜</v>
      </c>
      <c r="P5" s="10"/>
      <c r="Q5" s="10">
        <v>100</v>
      </c>
      <c r="R5" s="10" t="s">
        <v>166</v>
      </c>
      <c r="S5" s="13"/>
      <c r="T5" s="13">
        <v>10</v>
      </c>
      <c r="U5" s="165"/>
      <c r="V5" s="53">
        <f>X4*15+X6*5+10</f>
        <v>111.5</v>
      </c>
      <c r="W5" s="26" t="s">
        <v>104</v>
      </c>
      <c r="X5" s="54">
        <v>2.5</v>
      </c>
      <c r="Y5" s="3" t="s">
        <v>16</v>
      </c>
      <c r="Z5" s="3">
        <v>6</v>
      </c>
      <c r="AA5" s="3">
        <f>Z5*2</f>
        <v>12</v>
      </c>
      <c r="AB5" s="3"/>
      <c r="AC5" s="3">
        <f>Z5*15</f>
        <v>90</v>
      </c>
      <c r="AD5" s="3">
        <f>AA5*4+AC5*4</f>
        <v>408</v>
      </c>
    </row>
    <row r="6" spans="1:30" ht="13.5" customHeight="1" x14ac:dyDescent="0.25">
      <c r="A6" s="23">
        <v>29</v>
      </c>
      <c r="B6" s="162"/>
      <c r="C6" s="10"/>
      <c r="D6" s="13"/>
      <c r="E6" s="13"/>
      <c r="F6" s="10" t="s">
        <v>158</v>
      </c>
      <c r="G6" s="13"/>
      <c r="H6" s="13">
        <v>20</v>
      </c>
      <c r="I6" s="10" t="s">
        <v>325</v>
      </c>
      <c r="J6" s="17"/>
      <c r="K6" s="13">
        <v>15</v>
      </c>
      <c r="L6" s="10" t="s">
        <v>313</v>
      </c>
      <c r="M6" s="13"/>
      <c r="N6" s="13">
        <v>10</v>
      </c>
      <c r="O6" s="10"/>
      <c r="P6" s="10"/>
      <c r="Q6" s="10"/>
      <c r="R6" s="10" t="s">
        <v>147</v>
      </c>
      <c r="S6" s="13" t="s">
        <v>143</v>
      </c>
      <c r="T6" s="13">
        <v>10</v>
      </c>
      <c r="U6" s="165"/>
      <c r="V6" s="55" t="s">
        <v>8</v>
      </c>
      <c r="W6" s="26" t="s">
        <v>105</v>
      </c>
      <c r="X6" s="54">
        <v>2.2999999999999998</v>
      </c>
      <c r="Y6" s="14" t="s">
        <v>17</v>
      </c>
      <c r="Z6" s="3">
        <v>2</v>
      </c>
      <c r="AA6" s="15">
        <f>Z6*7</f>
        <v>14</v>
      </c>
      <c r="AB6" s="3">
        <f>Z6*5</f>
        <v>10</v>
      </c>
      <c r="AC6" s="3" t="s">
        <v>18</v>
      </c>
      <c r="AD6" s="16">
        <f>AA6*4+AB6*9</f>
        <v>146</v>
      </c>
    </row>
    <row r="7" spans="1:30" ht="13.5" customHeight="1" x14ac:dyDescent="0.25">
      <c r="A7" s="23" t="s">
        <v>9</v>
      </c>
      <c r="B7" s="162"/>
      <c r="C7" s="17"/>
      <c r="D7" s="83"/>
      <c r="E7" s="12"/>
      <c r="F7" s="10" t="s">
        <v>141</v>
      </c>
      <c r="G7" s="137"/>
      <c r="H7" s="13">
        <v>10</v>
      </c>
      <c r="I7" s="10" t="s">
        <v>313</v>
      </c>
      <c r="J7" s="13"/>
      <c r="K7" s="13">
        <v>5</v>
      </c>
      <c r="L7" s="10" t="s">
        <v>325</v>
      </c>
      <c r="M7" s="137"/>
      <c r="N7" s="13">
        <v>10</v>
      </c>
      <c r="O7" s="10"/>
      <c r="P7" s="17"/>
      <c r="Q7" s="10"/>
      <c r="R7" s="10" t="s">
        <v>162</v>
      </c>
      <c r="S7" s="13"/>
      <c r="T7" s="13">
        <v>10</v>
      </c>
      <c r="U7" s="165"/>
      <c r="V7" s="53">
        <f>X5*5+X7*5</f>
        <v>25</v>
      </c>
      <c r="W7" s="26" t="s">
        <v>106</v>
      </c>
      <c r="X7" s="54">
        <v>2.5</v>
      </c>
      <c r="Y7" s="2" t="s">
        <v>19</v>
      </c>
      <c r="Z7" s="3">
        <v>1.8</v>
      </c>
      <c r="AA7" s="3">
        <f>Z7*1</f>
        <v>1.8</v>
      </c>
      <c r="AB7" s="3" t="s">
        <v>18</v>
      </c>
      <c r="AC7" s="3">
        <f>Z7*5</f>
        <v>9</v>
      </c>
      <c r="AD7" s="3">
        <f>AA7*4+AC7*4</f>
        <v>43.2</v>
      </c>
    </row>
    <row r="8" spans="1:30" ht="13.5" customHeight="1" x14ac:dyDescent="0.25">
      <c r="A8" s="167" t="s">
        <v>89</v>
      </c>
      <c r="B8" s="162"/>
      <c r="C8" s="17"/>
      <c r="D8" s="20"/>
      <c r="E8" s="12"/>
      <c r="F8" s="10" t="s">
        <v>163</v>
      </c>
      <c r="G8" s="17"/>
      <c r="H8" s="13">
        <v>10</v>
      </c>
      <c r="I8" s="10" t="s">
        <v>324</v>
      </c>
      <c r="J8" s="78"/>
      <c r="K8" s="13">
        <v>15</v>
      </c>
      <c r="L8" s="10" t="s">
        <v>349</v>
      </c>
      <c r="M8" s="137"/>
      <c r="N8" s="13">
        <v>15</v>
      </c>
      <c r="O8" s="10"/>
      <c r="P8" s="17"/>
      <c r="Q8" s="10"/>
      <c r="R8" s="10" t="s">
        <v>141</v>
      </c>
      <c r="S8" s="17"/>
      <c r="T8" s="13">
        <v>5</v>
      </c>
      <c r="U8" s="165"/>
      <c r="V8" s="55" t="s">
        <v>10</v>
      </c>
      <c r="W8" s="26" t="s">
        <v>107</v>
      </c>
      <c r="X8" s="54"/>
      <c r="Y8" s="2" t="s">
        <v>20</v>
      </c>
      <c r="Z8" s="3">
        <v>2.5</v>
      </c>
      <c r="AA8" s="3"/>
      <c r="AB8" s="3">
        <f>Z8*5</f>
        <v>12.5</v>
      </c>
      <c r="AC8" s="3" t="s">
        <v>18</v>
      </c>
      <c r="AD8" s="3">
        <f>AB8*9</f>
        <v>112.5</v>
      </c>
    </row>
    <row r="9" spans="1:30" ht="13.5" customHeight="1" x14ac:dyDescent="0.25">
      <c r="A9" s="168"/>
      <c r="B9" s="163"/>
      <c r="C9" s="17"/>
      <c r="D9" s="20"/>
      <c r="E9" s="12"/>
      <c r="F9" s="10"/>
      <c r="G9" s="17"/>
      <c r="H9" s="13"/>
      <c r="I9" s="24" t="s">
        <v>326</v>
      </c>
      <c r="J9" s="25"/>
      <c r="K9" s="26">
        <v>20</v>
      </c>
      <c r="L9" s="24" t="s">
        <v>342</v>
      </c>
      <c r="M9" s="25"/>
      <c r="N9" s="26">
        <v>10</v>
      </c>
      <c r="O9" s="10"/>
      <c r="P9" s="17"/>
      <c r="Q9" s="10"/>
      <c r="R9" s="10" t="s">
        <v>142</v>
      </c>
      <c r="S9" s="17"/>
      <c r="T9" s="13">
        <v>2</v>
      </c>
      <c r="U9" s="165"/>
      <c r="V9" s="53">
        <f>X4*2+X5*7+X6</f>
        <v>31.8</v>
      </c>
      <c r="W9" s="56" t="s">
        <v>38</v>
      </c>
      <c r="X9" s="57"/>
      <c r="Y9" s="2" t="s">
        <v>21</v>
      </c>
      <c r="Z9" s="3">
        <v>1</v>
      </c>
      <c r="AC9" s="2">
        <f>Z9*15</f>
        <v>15</v>
      </c>
    </row>
    <row r="10" spans="1:30" ht="13.5" customHeight="1" x14ac:dyDescent="0.25">
      <c r="A10" s="18" t="s">
        <v>29</v>
      </c>
      <c r="B10" s="19"/>
      <c r="C10" s="17"/>
      <c r="D10" s="20"/>
      <c r="E10" s="12"/>
      <c r="F10" s="10"/>
      <c r="G10" s="17"/>
      <c r="H10" s="13"/>
      <c r="I10" s="10" t="s">
        <v>348</v>
      </c>
      <c r="J10" s="13"/>
      <c r="K10" s="13">
        <v>10</v>
      </c>
      <c r="L10" s="10" t="s">
        <v>339</v>
      </c>
      <c r="M10" s="13" t="s">
        <v>312</v>
      </c>
      <c r="N10" s="10">
        <v>15</v>
      </c>
      <c r="O10" s="10"/>
      <c r="P10" s="17"/>
      <c r="Q10" s="10"/>
      <c r="R10" s="10" t="s">
        <v>153</v>
      </c>
      <c r="S10" s="17"/>
      <c r="T10" s="13">
        <v>5</v>
      </c>
      <c r="U10" s="165"/>
      <c r="V10" s="55" t="s">
        <v>11</v>
      </c>
      <c r="W10" s="24"/>
      <c r="X10" s="54"/>
      <c r="AA10" s="2">
        <f>SUM(AA5:AA9)</f>
        <v>27.8</v>
      </c>
      <c r="AB10" s="2">
        <f>SUM(AB5:AB9)</f>
        <v>22.5</v>
      </c>
      <c r="AC10" s="2">
        <f>SUM(AC5:AC9)</f>
        <v>114</v>
      </c>
      <c r="AD10" s="2">
        <f>AA10*4+AB10*9+AC10*4</f>
        <v>769.7</v>
      </c>
    </row>
    <row r="11" spans="1:30" ht="13.5" customHeight="1" x14ac:dyDescent="0.25">
      <c r="A11" s="75"/>
      <c r="B11" s="76"/>
      <c r="C11" s="17"/>
      <c r="D11" s="20"/>
      <c r="E11" s="12"/>
      <c r="F11" s="70"/>
      <c r="G11" s="69"/>
      <c r="H11" s="71"/>
      <c r="I11" s="70"/>
      <c r="J11" s="72"/>
      <c r="K11" s="70"/>
      <c r="L11" s="70"/>
      <c r="M11" s="72"/>
      <c r="N11" s="70"/>
      <c r="O11" s="70"/>
      <c r="P11" s="69"/>
      <c r="Q11" s="70"/>
      <c r="R11" s="70"/>
      <c r="S11" s="69"/>
      <c r="T11" s="71"/>
      <c r="U11" s="166"/>
      <c r="V11" s="58">
        <f>V5*4+V7*9+V9*4</f>
        <v>798.2</v>
      </c>
      <c r="W11" s="59"/>
      <c r="X11" s="60"/>
      <c r="AA11" s="21">
        <f>AA10*4/AD10</f>
        <v>0.14447187215798363</v>
      </c>
      <c r="AB11" s="21">
        <f>AB10*9/AD10</f>
        <v>0.26308951539560865</v>
      </c>
      <c r="AC11" s="21">
        <f>AC10*4/AD10</f>
        <v>0.59243861244640761</v>
      </c>
    </row>
    <row r="12" spans="1:30" ht="13.5" customHeight="1" x14ac:dyDescent="0.25">
      <c r="A12" s="23">
        <v>11</v>
      </c>
      <c r="B12" s="163"/>
      <c r="C12" s="65" t="str">
        <f>菜單!E39</f>
        <v>什穀飯</v>
      </c>
      <c r="D12" s="65" t="s">
        <v>148</v>
      </c>
      <c r="E12" s="65"/>
      <c r="F12" s="68" t="str">
        <f>菜單!E40</f>
        <v>蔥油雞</v>
      </c>
      <c r="G12" s="68" t="s">
        <v>139</v>
      </c>
      <c r="H12" s="68"/>
      <c r="I12" s="68" t="str">
        <f>菜單!E41</f>
        <v>三色洋芋炒蛋</v>
      </c>
      <c r="J12" s="68" t="s">
        <v>139</v>
      </c>
      <c r="K12" s="68"/>
      <c r="L12" s="68" t="str">
        <f>菜單!E42</f>
        <v>香腸(加)</v>
      </c>
      <c r="M12" s="86" t="s">
        <v>352</v>
      </c>
      <c r="N12" s="68"/>
      <c r="O12" s="65" t="str">
        <f>菜單!E43</f>
        <v>淺色蔬菜</v>
      </c>
      <c r="P12" s="65" t="s">
        <v>47</v>
      </c>
      <c r="Q12" s="68"/>
      <c r="R12" s="68" t="str">
        <f>菜單!E44</f>
        <v>紫菜針菇湯</v>
      </c>
      <c r="S12" s="68" t="s">
        <v>139</v>
      </c>
      <c r="T12" s="68"/>
      <c r="U12" s="164" t="s">
        <v>24</v>
      </c>
      <c r="V12" s="50" t="s">
        <v>6</v>
      </c>
      <c r="W12" s="51" t="s">
        <v>103</v>
      </c>
      <c r="X12" s="52">
        <v>5.8</v>
      </c>
      <c r="AA12" s="2" t="s">
        <v>12</v>
      </c>
      <c r="AB12" s="2" t="s">
        <v>13</v>
      </c>
      <c r="AC12" s="2" t="s">
        <v>14</v>
      </c>
      <c r="AD12" s="2" t="s">
        <v>15</v>
      </c>
    </row>
    <row r="13" spans="1:30" ht="13.5" customHeight="1" x14ac:dyDescent="0.25">
      <c r="A13" s="23" t="s">
        <v>52</v>
      </c>
      <c r="B13" s="169"/>
      <c r="C13" s="10" t="s">
        <v>160</v>
      </c>
      <c r="D13" s="13"/>
      <c r="E13" s="13">
        <v>40</v>
      </c>
      <c r="F13" s="10" t="s">
        <v>155</v>
      </c>
      <c r="G13" s="13"/>
      <c r="H13" s="13">
        <v>60</v>
      </c>
      <c r="I13" s="10" t="s">
        <v>325</v>
      </c>
      <c r="J13" s="13"/>
      <c r="K13" s="13">
        <v>10</v>
      </c>
      <c r="L13" s="10" t="s">
        <v>353</v>
      </c>
      <c r="M13" s="78" t="s">
        <v>337</v>
      </c>
      <c r="N13" s="13">
        <v>20</v>
      </c>
      <c r="O13" s="10" t="str">
        <f>O12</f>
        <v>淺色蔬菜</v>
      </c>
      <c r="P13" s="10"/>
      <c r="Q13" s="10">
        <v>110</v>
      </c>
      <c r="R13" s="84" t="s">
        <v>318</v>
      </c>
      <c r="S13" s="78"/>
      <c r="T13" s="13">
        <v>10</v>
      </c>
      <c r="U13" s="165"/>
      <c r="V13" s="53">
        <f>X12*15+X14*5+10</f>
        <v>107</v>
      </c>
      <c r="W13" s="26" t="s">
        <v>26</v>
      </c>
      <c r="X13" s="54">
        <v>2.6</v>
      </c>
      <c r="Y13" s="3" t="s">
        <v>16</v>
      </c>
      <c r="Z13" s="3">
        <v>6.2</v>
      </c>
      <c r="AA13" s="3">
        <f>Z13*2</f>
        <v>12.4</v>
      </c>
      <c r="AB13" s="3"/>
      <c r="AC13" s="3">
        <f>Z13*15</f>
        <v>93</v>
      </c>
      <c r="AD13" s="3">
        <f>AA13*4+AC13*4</f>
        <v>421.6</v>
      </c>
    </row>
    <row r="14" spans="1:30" ht="13.5" customHeight="1" x14ac:dyDescent="0.25">
      <c r="A14" s="23">
        <v>30</v>
      </c>
      <c r="B14" s="169"/>
      <c r="C14" s="10" t="s">
        <v>150</v>
      </c>
      <c r="D14" s="13"/>
      <c r="E14" s="13">
        <v>70</v>
      </c>
      <c r="F14" s="10" t="s">
        <v>324</v>
      </c>
      <c r="G14" s="13"/>
      <c r="H14" s="13">
        <v>20</v>
      </c>
      <c r="I14" s="10" t="s">
        <v>350</v>
      </c>
      <c r="J14" s="13"/>
      <c r="K14" s="13">
        <v>10</v>
      </c>
      <c r="L14" s="10"/>
      <c r="M14" s="13"/>
      <c r="N14" s="13"/>
      <c r="O14" s="10"/>
      <c r="P14" s="10"/>
      <c r="Q14" s="10"/>
      <c r="R14" s="10" t="s">
        <v>354</v>
      </c>
      <c r="S14" s="78"/>
      <c r="T14" s="13">
        <v>20</v>
      </c>
      <c r="U14" s="165"/>
      <c r="V14" s="55" t="s">
        <v>8</v>
      </c>
      <c r="W14" s="26" t="s">
        <v>33</v>
      </c>
      <c r="X14" s="54">
        <v>2</v>
      </c>
      <c r="Y14" s="14" t="s">
        <v>17</v>
      </c>
      <c r="Z14" s="3">
        <v>2</v>
      </c>
      <c r="AA14" s="15">
        <f>Z14*7</f>
        <v>14</v>
      </c>
      <c r="AB14" s="3">
        <f>Z14*5</f>
        <v>10</v>
      </c>
      <c r="AC14" s="3" t="s">
        <v>18</v>
      </c>
      <c r="AD14" s="16">
        <f>AA14*4+AB14*9</f>
        <v>146</v>
      </c>
    </row>
    <row r="15" spans="1:30" ht="13.5" customHeight="1" x14ac:dyDescent="0.25">
      <c r="A15" s="23" t="s">
        <v>93</v>
      </c>
      <c r="B15" s="169"/>
      <c r="C15" s="17"/>
      <c r="D15" s="20"/>
      <c r="E15" s="12"/>
      <c r="F15" s="10" t="s">
        <v>313</v>
      </c>
      <c r="G15" s="137"/>
      <c r="H15" s="13">
        <v>10</v>
      </c>
      <c r="I15" s="10" t="s">
        <v>313</v>
      </c>
      <c r="J15" s="20"/>
      <c r="K15" s="61">
        <v>5</v>
      </c>
      <c r="L15" s="10"/>
      <c r="M15" s="13"/>
      <c r="N15" s="13"/>
      <c r="O15" s="10"/>
      <c r="P15" s="17"/>
      <c r="Q15" s="10"/>
      <c r="R15" s="10"/>
      <c r="S15" s="13"/>
      <c r="T15" s="13"/>
      <c r="U15" s="165"/>
      <c r="V15" s="53">
        <f>X13*5+X15*5</f>
        <v>26</v>
      </c>
      <c r="W15" s="26" t="s">
        <v>108</v>
      </c>
      <c r="X15" s="54">
        <v>2.6</v>
      </c>
      <c r="Y15" s="2" t="s">
        <v>19</v>
      </c>
      <c r="Z15" s="3">
        <v>1.6</v>
      </c>
      <c r="AA15" s="3">
        <f>Z15*1</f>
        <v>1.6</v>
      </c>
      <c r="AB15" s="3" t="s">
        <v>18</v>
      </c>
      <c r="AC15" s="3">
        <f>Z15*5</f>
        <v>8</v>
      </c>
      <c r="AD15" s="3">
        <f>AA15*4+AC15*4</f>
        <v>38.4</v>
      </c>
    </row>
    <row r="16" spans="1:30" ht="13.5" customHeight="1" x14ac:dyDescent="0.25">
      <c r="A16" s="167" t="s">
        <v>94</v>
      </c>
      <c r="B16" s="169"/>
      <c r="C16" s="17"/>
      <c r="D16" s="20"/>
      <c r="E16" s="12"/>
      <c r="F16" s="10"/>
      <c r="G16" s="13"/>
      <c r="H16" s="13"/>
      <c r="I16" s="10" t="s">
        <v>351</v>
      </c>
      <c r="J16" s="85"/>
      <c r="K16" s="13">
        <v>5</v>
      </c>
      <c r="L16" s="10"/>
      <c r="M16" s="137"/>
      <c r="N16" s="13"/>
      <c r="O16" s="10"/>
      <c r="P16" s="17"/>
      <c r="Q16" s="10"/>
      <c r="R16" s="10"/>
      <c r="S16" s="13"/>
      <c r="T16" s="13"/>
      <c r="U16" s="165"/>
      <c r="V16" s="55" t="s">
        <v>10</v>
      </c>
      <c r="W16" s="26" t="s">
        <v>35</v>
      </c>
      <c r="X16" s="54"/>
      <c r="Y16" s="2" t="s">
        <v>20</v>
      </c>
      <c r="Z16" s="3">
        <v>2.5</v>
      </c>
      <c r="AA16" s="3"/>
      <c r="AB16" s="3">
        <f>Z16*5</f>
        <v>12.5</v>
      </c>
      <c r="AC16" s="3" t="s">
        <v>18</v>
      </c>
      <c r="AD16" s="3">
        <f>AB16*9</f>
        <v>112.5</v>
      </c>
    </row>
    <row r="17" spans="1:30" ht="13.5" customHeight="1" x14ac:dyDescent="0.25">
      <c r="A17" s="167"/>
      <c r="B17" s="169"/>
      <c r="C17" s="17"/>
      <c r="D17" s="20"/>
      <c r="E17" s="12"/>
      <c r="F17" s="10"/>
      <c r="G17" s="17"/>
      <c r="H17" s="13"/>
      <c r="I17" s="10" t="s">
        <v>314</v>
      </c>
      <c r="J17" s="137"/>
      <c r="K17" s="13">
        <v>10</v>
      </c>
      <c r="L17" s="24"/>
      <c r="M17" s="25"/>
      <c r="N17" s="26"/>
      <c r="O17" s="10"/>
      <c r="P17" s="17"/>
      <c r="Q17" s="10"/>
      <c r="R17" s="10"/>
      <c r="S17" s="78"/>
      <c r="T17" s="13"/>
      <c r="U17" s="165"/>
      <c r="V17" s="53">
        <f>X12*2+X13*7+X14</f>
        <v>31.799999999999997</v>
      </c>
      <c r="W17" s="56" t="s">
        <v>28</v>
      </c>
      <c r="X17" s="57"/>
      <c r="Y17" s="2" t="s">
        <v>21</v>
      </c>
      <c r="Z17" s="3">
        <v>1</v>
      </c>
      <c r="AC17" s="2">
        <f>Z17*15</f>
        <v>15</v>
      </c>
    </row>
    <row r="18" spans="1:30" ht="13.5" customHeight="1" x14ac:dyDescent="0.25">
      <c r="A18" s="18" t="s">
        <v>29</v>
      </c>
      <c r="B18" s="19"/>
      <c r="C18" s="17"/>
      <c r="D18" s="20"/>
      <c r="E18" s="12"/>
      <c r="F18" s="10"/>
      <c r="G18" s="17"/>
      <c r="H18" s="13"/>
      <c r="I18" s="10"/>
      <c r="J18" s="137"/>
      <c r="K18" s="10"/>
      <c r="L18" s="10"/>
      <c r="M18" s="137"/>
      <c r="N18" s="13"/>
      <c r="O18" s="10"/>
      <c r="P18" s="17"/>
      <c r="Q18" s="10"/>
      <c r="R18" s="10"/>
      <c r="S18" s="17"/>
      <c r="T18" s="13"/>
      <c r="U18" s="165"/>
      <c r="V18" s="55" t="s">
        <v>11</v>
      </c>
      <c r="W18" s="24"/>
      <c r="X18" s="54"/>
      <c r="AA18" s="2">
        <f>SUM(AA13:AA17)</f>
        <v>28</v>
      </c>
      <c r="AB18" s="2">
        <f>SUM(AB13:AB17)</f>
        <v>22.5</v>
      </c>
      <c r="AC18" s="2">
        <f>SUM(AC13:AC17)</f>
        <v>116</v>
      </c>
      <c r="AD18" s="2">
        <f>AA18*4+AB18*9+AC18*4</f>
        <v>778.5</v>
      </c>
    </row>
    <row r="19" spans="1:30" ht="13.5" customHeight="1" thickBot="1" x14ac:dyDescent="0.3">
      <c r="A19" s="73"/>
      <c r="B19" s="74"/>
      <c r="C19" s="17"/>
      <c r="D19" s="20"/>
      <c r="E19" s="12"/>
      <c r="F19" s="70"/>
      <c r="G19" s="69"/>
      <c r="H19" s="71"/>
      <c r="I19" s="70"/>
      <c r="J19" s="72"/>
      <c r="K19" s="70"/>
      <c r="L19" s="70"/>
      <c r="M19" s="72"/>
      <c r="N19" s="70"/>
      <c r="O19" s="70"/>
      <c r="P19" s="69"/>
      <c r="Q19" s="70"/>
      <c r="R19" s="70"/>
      <c r="S19" s="69"/>
      <c r="T19" s="71"/>
      <c r="U19" s="166"/>
      <c r="V19" s="58">
        <f>V13*4+V15*9+V17*4</f>
        <v>789.2</v>
      </c>
      <c r="W19" s="59"/>
      <c r="X19" s="60"/>
      <c r="AA19" s="21">
        <f>AA18*4/AD18</f>
        <v>0.14386640976236351</v>
      </c>
      <c r="AB19" s="21">
        <f>AB18*9/AD18</f>
        <v>0.26011560693641617</v>
      </c>
      <c r="AC19" s="21">
        <f>AC18*4/AD18</f>
        <v>0.59601798330122024</v>
      </c>
    </row>
    <row r="20" spans="1:30" ht="13.5" customHeight="1" x14ac:dyDescent="0.25">
      <c r="A20" s="22"/>
      <c r="B20" s="169"/>
      <c r="C20" s="65"/>
      <c r="D20" s="66"/>
      <c r="E20" s="67"/>
      <c r="F20" s="68"/>
      <c r="G20" s="68"/>
      <c r="H20" s="68"/>
      <c r="I20" s="68"/>
      <c r="J20" s="86"/>
      <c r="K20" s="68"/>
      <c r="L20" s="68"/>
      <c r="M20" s="86"/>
      <c r="N20" s="68"/>
      <c r="O20" s="65" t="s">
        <v>54</v>
      </c>
      <c r="P20" s="68"/>
      <c r="Q20" s="68"/>
      <c r="R20" s="68"/>
      <c r="S20" s="68"/>
      <c r="T20" s="68"/>
      <c r="U20" s="164" t="s">
        <v>24</v>
      </c>
      <c r="V20" s="50" t="s">
        <v>6</v>
      </c>
      <c r="W20" s="51" t="s">
        <v>25</v>
      </c>
      <c r="X20" s="52">
        <v>5.8</v>
      </c>
      <c r="AA20" s="2" t="s">
        <v>12</v>
      </c>
      <c r="AB20" s="2" t="s">
        <v>13</v>
      </c>
      <c r="AC20" s="2" t="s">
        <v>14</v>
      </c>
      <c r="AD20" s="2" t="s">
        <v>15</v>
      </c>
    </row>
    <row r="21" spans="1:30" ht="13.5" customHeight="1" x14ac:dyDescent="0.25">
      <c r="A21" s="23" t="s">
        <v>52</v>
      </c>
      <c r="B21" s="169"/>
      <c r="C21" s="10"/>
      <c r="D21" s="83"/>
      <c r="E21" s="12"/>
      <c r="F21" s="10"/>
      <c r="G21" s="13"/>
      <c r="H21" s="13"/>
      <c r="I21" s="24"/>
      <c r="J21" s="26"/>
      <c r="K21" s="13"/>
      <c r="L21" s="10"/>
      <c r="M21" s="13"/>
      <c r="N21" s="13"/>
      <c r="O21" s="10" t="str">
        <f>O20</f>
        <v>深色蔬菜</v>
      </c>
      <c r="P21" s="10"/>
      <c r="Q21" s="10"/>
      <c r="R21" s="10"/>
      <c r="S21" s="13"/>
      <c r="T21" s="13"/>
      <c r="U21" s="165"/>
      <c r="V21" s="53">
        <f>X20*15+X22*5+10</f>
        <v>107</v>
      </c>
      <c r="W21" s="26" t="s">
        <v>26</v>
      </c>
      <c r="X21" s="54">
        <v>2.9</v>
      </c>
      <c r="Y21" s="3" t="s">
        <v>16</v>
      </c>
      <c r="Z21" s="3">
        <v>6.2</v>
      </c>
      <c r="AA21" s="3">
        <f>Z21*2</f>
        <v>12.4</v>
      </c>
      <c r="AB21" s="3"/>
      <c r="AC21" s="3">
        <f>Z21*15</f>
        <v>93</v>
      </c>
      <c r="AD21" s="3">
        <f>AA21*4+AC21*4</f>
        <v>421.6</v>
      </c>
    </row>
    <row r="22" spans="1:30" ht="13.5" customHeight="1" x14ac:dyDescent="0.25">
      <c r="A22" s="23"/>
      <c r="B22" s="169"/>
      <c r="C22" s="10"/>
      <c r="D22" s="13"/>
      <c r="E22" s="13"/>
      <c r="F22" s="10"/>
      <c r="G22" s="13"/>
      <c r="H22" s="13"/>
      <c r="I22" s="10"/>
      <c r="J22" s="13"/>
      <c r="K22" s="13"/>
      <c r="L22" s="10"/>
      <c r="M22" s="13"/>
      <c r="N22" s="13"/>
      <c r="O22" s="10"/>
      <c r="P22" s="10"/>
      <c r="Q22" s="10"/>
      <c r="R22" s="10"/>
      <c r="S22" s="13"/>
      <c r="T22" s="13"/>
      <c r="U22" s="165"/>
      <c r="V22" s="55" t="s">
        <v>8</v>
      </c>
      <c r="W22" s="26" t="s">
        <v>33</v>
      </c>
      <c r="X22" s="54">
        <v>2</v>
      </c>
      <c r="Y22" s="14" t="s">
        <v>17</v>
      </c>
      <c r="Z22" s="3">
        <v>2.2000000000000002</v>
      </c>
      <c r="AA22" s="15">
        <f>Z22*7</f>
        <v>15.400000000000002</v>
      </c>
      <c r="AB22" s="3">
        <f>Z22*5</f>
        <v>11</v>
      </c>
      <c r="AC22" s="3" t="s">
        <v>18</v>
      </c>
      <c r="AD22" s="16">
        <f>AA22*4+AB22*9</f>
        <v>160.60000000000002</v>
      </c>
    </row>
    <row r="23" spans="1:30" ht="13.5" customHeight="1" x14ac:dyDescent="0.25">
      <c r="A23" s="23" t="s">
        <v>9</v>
      </c>
      <c r="B23" s="169"/>
      <c r="C23" s="10"/>
      <c r="D23" s="11"/>
      <c r="E23" s="61"/>
      <c r="F23" s="10"/>
      <c r="G23" s="13"/>
      <c r="H23" s="13"/>
      <c r="I23" s="10"/>
      <c r="J23" s="13"/>
      <c r="K23" s="13"/>
      <c r="L23" s="10"/>
      <c r="M23" s="20"/>
      <c r="N23" s="61"/>
      <c r="O23" s="10"/>
      <c r="P23" s="17"/>
      <c r="Q23" s="10"/>
      <c r="R23" s="10"/>
      <c r="S23" s="13"/>
      <c r="T23" s="13"/>
      <c r="U23" s="165"/>
      <c r="V23" s="53">
        <f>X21*5+X23*5</f>
        <v>27</v>
      </c>
      <c r="W23" s="26" t="s">
        <v>108</v>
      </c>
      <c r="X23" s="54">
        <v>2.5</v>
      </c>
      <c r="Y23" s="2" t="s">
        <v>19</v>
      </c>
      <c r="Z23" s="3">
        <v>1.6</v>
      </c>
      <c r="AA23" s="3">
        <f>Z23*1</f>
        <v>1.6</v>
      </c>
      <c r="AB23" s="3" t="s">
        <v>18</v>
      </c>
      <c r="AC23" s="3">
        <f>Z23*5</f>
        <v>8</v>
      </c>
      <c r="AD23" s="3">
        <f>AA23*4+AC23*4</f>
        <v>38.4</v>
      </c>
    </row>
    <row r="24" spans="1:30" ht="13.5" customHeight="1" x14ac:dyDescent="0.25">
      <c r="A24" s="167" t="s">
        <v>95</v>
      </c>
      <c r="B24" s="169"/>
      <c r="C24" s="10"/>
      <c r="D24" s="11"/>
      <c r="E24" s="61"/>
      <c r="F24" s="10"/>
      <c r="G24" s="17"/>
      <c r="H24" s="13"/>
      <c r="I24" s="10"/>
      <c r="J24" s="137"/>
      <c r="K24" s="13"/>
      <c r="L24" s="10"/>
      <c r="M24" s="13"/>
      <c r="N24" s="61"/>
      <c r="O24" s="10"/>
      <c r="P24" s="17"/>
      <c r="Q24" s="10"/>
      <c r="R24" s="10"/>
      <c r="S24" s="17"/>
      <c r="T24" s="13"/>
      <c r="U24" s="165"/>
      <c r="V24" s="55" t="s">
        <v>10</v>
      </c>
      <c r="W24" s="26" t="s">
        <v>35</v>
      </c>
      <c r="X24" s="54"/>
      <c r="Y24" s="2" t="s">
        <v>20</v>
      </c>
      <c r="Z24" s="3">
        <v>2.5</v>
      </c>
      <c r="AA24" s="3"/>
      <c r="AB24" s="3">
        <f>Z24*5</f>
        <v>12.5</v>
      </c>
      <c r="AC24" s="3" t="s">
        <v>18</v>
      </c>
      <c r="AD24" s="3">
        <f>AB24*9</f>
        <v>112.5</v>
      </c>
    </row>
    <row r="25" spans="1:30" ht="13.5" customHeight="1" x14ac:dyDescent="0.25">
      <c r="A25" s="167"/>
      <c r="B25" s="169"/>
      <c r="C25" s="10"/>
      <c r="D25" s="20"/>
      <c r="E25" s="61"/>
      <c r="F25" s="10"/>
      <c r="G25" s="17"/>
      <c r="H25" s="13"/>
      <c r="I25" s="10"/>
      <c r="J25" s="137"/>
      <c r="K25" s="13"/>
      <c r="L25" s="24"/>
      <c r="M25" s="25"/>
      <c r="N25" s="26"/>
      <c r="O25" s="10"/>
      <c r="P25" s="17"/>
      <c r="Q25" s="10"/>
      <c r="R25" s="10"/>
      <c r="S25" s="17"/>
      <c r="T25" s="13"/>
      <c r="U25" s="165"/>
      <c r="V25" s="53">
        <f>X20*2+X21*7+X22</f>
        <v>33.9</v>
      </c>
      <c r="W25" s="56" t="s">
        <v>28</v>
      </c>
      <c r="X25" s="57"/>
      <c r="Y25" s="2" t="s">
        <v>21</v>
      </c>
      <c r="AC25" s="2">
        <f>Z25*15</f>
        <v>0</v>
      </c>
    </row>
    <row r="26" spans="1:30" ht="13.15" customHeight="1" x14ac:dyDescent="0.25">
      <c r="A26" s="18" t="s">
        <v>29</v>
      </c>
      <c r="B26" s="19"/>
      <c r="C26" s="10"/>
      <c r="D26" s="79"/>
      <c r="E26" s="61"/>
      <c r="F26" s="10"/>
      <c r="G26" s="17"/>
      <c r="H26" s="13"/>
      <c r="I26" s="10"/>
      <c r="J26" s="137"/>
      <c r="K26" s="10"/>
      <c r="L26" s="10"/>
      <c r="M26" s="137"/>
      <c r="N26" s="10"/>
      <c r="O26" s="10"/>
      <c r="P26" s="17"/>
      <c r="Q26" s="10"/>
      <c r="R26" s="10"/>
      <c r="S26" s="17"/>
      <c r="T26" s="13"/>
      <c r="U26" s="165"/>
      <c r="V26" s="55" t="s">
        <v>11</v>
      </c>
      <c r="W26" s="24"/>
      <c r="X26" s="54"/>
      <c r="AA26" s="2">
        <f>SUM(AA21:AA25)</f>
        <v>29.400000000000006</v>
      </c>
      <c r="AB26" s="2">
        <f>SUM(AB21:AB25)</f>
        <v>23.5</v>
      </c>
      <c r="AC26" s="2">
        <f>SUM(AC21:AC25)</f>
        <v>101</v>
      </c>
      <c r="AD26" s="2">
        <f>AA26*4+AB26*9+AC26*4</f>
        <v>733.1</v>
      </c>
    </row>
    <row r="27" spans="1:30" ht="13.5" customHeight="1" thickBot="1" x14ac:dyDescent="0.3">
      <c r="A27" s="73"/>
      <c r="B27" s="74"/>
      <c r="C27" s="10"/>
      <c r="D27" s="20"/>
      <c r="E27" s="12"/>
      <c r="F27" s="70"/>
      <c r="G27" s="69"/>
      <c r="H27" s="71"/>
      <c r="I27" s="70"/>
      <c r="J27" s="72"/>
      <c r="K27" s="70"/>
      <c r="L27" s="70"/>
      <c r="M27" s="72"/>
      <c r="N27" s="70"/>
      <c r="O27" s="70"/>
      <c r="P27" s="69"/>
      <c r="Q27" s="70"/>
      <c r="R27" s="70"/>
      <c r="S27" s="69"/>
      <c r="T27" s="71"/>
      <c r="U27" s="166"/>
      <c r="V27" s="58">
        <f>V21*4+V23*9+V25*4</f>
        <v>806.6</v>
      </c>
      <c r="W27" s="59"/>
      <c r="X27" s="60"/>
      <c r="AA27" s="21">
        <f>AA26*4/AD26</f>
        <v>0.16041467739735374</v>
      </c>
      <c r="AB27" s="21">
        <f>AB26*9/AD26</f>
        <v>0.28850088664575091</v>
      </c>
      <c r="AC27" s="21">
        <f>AC26*4/AD26</f>
        <v>0.55108443595689538</v>
      </c>
    </row>
    <row r="28" spans="1:30" ht="13.5" customHeight="1" x14ac:dyDescent="0.25">
      <c r="A28" s="22"/>
      <c r="B28" s="169"/>
      <c r="C28" s="65"/>
      <c r="D28" s="65"/>
      <c r="E28" s="65"/>
      <c r="F28" s="65"/>
      <c r="G28" s="65"/>
      <c r="H28" s="65"/>
      <c r="I28" s="68"/>
      <c r="J28" s="68"/>
      <c r="K28" s="68"/>
      <c r="L28" s="68"/>
      <c r="M28" s="86"/>
      <c r="N28" s="68"/>
      <c r="O28" s="65" t="s">
        <v>54</v>
      </c>
      <c r="P28" s="68"/>
      <c r="Q28" s="68"/>
      <c r="R28" s="68"/>
      <c r="S28" s="68"/>
      <c r="T28" s="68"/>
      <c r="U28" s="164" t="s">
        <v>24</v>
      </c>
      <c r="V28" s="50" t="s">
        <v>6</v>
      </c>
      <c r="W28" s="51" t="s">
        <v>37</v>
      </c>
      <c r="X28" s="52">
        <v>5.5</v>
      </c>
      <c r="Y28" s="80" t="s">
        <v>43</v>
      </c>
      <c r="Z28" s="80" t="s">
        <v>12</v>
      </c>
      <c r="AA28" s="2" t="s">
        <v>12</v>
      </c>
      <c r="AB28" s="2" t="s">
        <v>13</v>
      </c>
      <c r="AC28" s="2" t="s">
        <v>14</v>
      </c>
      <c r="AD28" s="2" t="s">
        <v>15</v>
      </c>
    </row>
    <row r="29" spans="1:30" ht="13.5" customHeight="1" x14ac:dyDescent="0.25">
      <c r="A29" s="23" t="s">
        <v>7</v>
      </c>
      <c r="B29" s="169"/>
      <c r="C29" s="10"/>
      <c r="D29" s="78"/>
      <c r="E29" s="13"/>
      <c r="F29" s="10"/>
      <c r="G29" s="77"/>
      <c r="H29" s="13"/>
      <c r="I29" s="10"/>
      <c r="J29" s="78"/>
      <c r="K29" s="13"/>
      <c r="L29" s="10"/>
      <c r="M29" s="13"/>
      <c r="N29" s="13"/>
      <c r="O29" s="10" t="str">
        <f>O28</f>
        <v>深色蔬菜</v>
      </c>
      <c r="P29" s="10"/>
      <c r="Q29" s="10"/>
      <c r="R29" s="24"/>
      <c r="S29" s="26"/>
      <c r="T29" s="26"/>
      <c r="U29" s="165"/>
      <c r="V29" s="53">
        <f>X28*15+X30*5+10</f>
        <v>103</v>
      </c>
      <c r="W29" s="26" t="s">
        <v>26</v>
      </c>
      <c r="X29" s="54">
        <v>2.7</v>
      </c>
      <c r="Y29" s="80">
        <f>V31*9/V35*100</f>
        <v>31.03448275862069</v>
      </c>
      <c r="Z29" s="80">
        <f>V33*4/V35*100</f>
        <v>16.347381864623244</v>
      </c>
      <c r="AA29" s="3">
        <f>Z29*2</f>
        <v>32.694763729246489</v>
      </c>
      <c r="AB29" s="3"/>
      <c r="AC29" s="3">
        <f>Z29*15</f>
        <v>245.21072796934868</v>
      </c>
      <c r="AD29" s="3">
        <f>AA29*4+AC29*4</f>
        <v>1111.6219667943806</v>
      </c>
    </row>
    <row r="30" spans="1:30" ht="13.5" customHeight="1" x14ac:dyDescent="0.25">
      <c r="A30" s="23"/>
      <c r="B30" s="169"/>
      <c r="C30" s="10"/>
      <c r="D30" s="78"/>
      <c r="E30" s="13"/>
      <c r="F30" s="10"/>
      <c r="G30" s="78"/>
      <c r="H30" s="13"/>
      <c r="I30" s="10"/>
      <c r="J30" s="78"/>
      <c r="K30" s="13"/>
      <c r="L30" s="10"/>
      <c r="M30" s="13"/>
      <c r="N30" s="13"/>
      <c r="O30" s="10"/>
      <c r="P30" s="10"/>
      <c r="Q30" s="10"/>
      <c r="R30" s="24"/>
      <c r="S30" s="26"/>
      <c r="T30" s="26"/>
      <c r="U30" s="165"/>
      <c r="V30" s="55" t="s">
        <v>8</v>
      </c>
      <c r="W30" s="26" t="s">
        <v>33</v>
      </c>
      <c r="X30" s="54">
        <v>2.1</v>
      </c>
      <c r="Y30" s="42"/>
      <c r="Z30" s="42"/>
      <c r="AA30" s="15">
        <f>Z30*7</f>
        <v>0</v>
      </c>
      <c r="AB30" s="3">
        <f>Z30*5</f>
        <v>0</v>
      </c>
      <c r="AC30" s="3" t="s">
        <v>18</v>
      </c>
      <c r="AD30" s="16">
        <f>AA30*4+AB30*9</f>
        <v>0</v>
      </c>
    </row>
    <row r="31" spans="1:30" ht="13.5" customHeight="1" x14ac:dyDescent="0.25">
      <c r="A31" s="23" t="s">
        <v>9</v>
      </c>
      <c r="B31" s="169"/>
      <c r="C31" s="17"/>
      <c r="D31" s="83"/>
      <c r="E31" s="12"/>
      <c r="F31" s="10"/>
      <c r="G31" s="13"/>
      <c r="H31" s="13"/>
      <c r="I31" s="10"/>
      <c r="J31" s="85"/>
      <c r="K31" s="13"/>
      <c r="L31" s="10"/>
      <c r="M31" s="13"/>
      <c r="N31" s="13"/>
      <c r="O31" s="10"/>
      <c r="P31" s="17"/>
      <c r="Q31" s="10"/>
      <c r="R31" s="10"/>
      <c r="S31" s="13"/>
      <c r="T31" s="13"/>
      <c r="U31" s="165"/>
      <c r="V31" s="53">
        <f>X29*5+X31*5</f>
        <v>27</v>
      </c>
      <c r="W31" s="26" t="s">
        <v>27</v>
      </c>
      <c r="X31" s="54">
        <v>2.7</v>
      </c>
      <c r="Y31" s="42"/>
      <c r="Z31" s="42"/>
      <c r="AA31" s="3">
        <f>Z31*1</f>
        <v>0</v>
      </c>
      <c r="AB31" s="3" t="s">
        <v>18</v>
      </c>
      <c r="AC31" s="3">
        <f>Z31*5</f>
        <v>0</v>
      </c>
      <c r="AD31" s="3">
        <f>AA31*4+AC31*4</f>
        <v>0</v>
      </c>
    </row>
    <row r="32" spans="1:30" ht="13.5" customHeight="1" x14ac:dyDescent="0.25">
      <c r="A32" s="167" t="s">
        <v>53</v>
      </c>
      <c r="B32" s="169"/>
      <c r="C32" s="10"/>
      <c r="D32" s="83"/>
      <c r="E32" s="61"/>
      <c r="F32" s="10"/>
      <c r="G32" s="17"/>
      <c r="H32" s="13"/>
      <c r="I32" s="10"/>
      <c r="J32" s="137"/>
      <c r="K32" s="13"/>
      <c r="L32" s="10"/>
      <c r="M32" s="13"/>
      <c r="N32" s="13"/>
      <c r="O32" s="10"/>
      <c r="P32" s="17"/>
      <c r="Q32" s="10"/>
      <c r="R32" s="10"/>
      <c r="S32" s="13"/>
      <c r="T32" s="13"/>
      <c r="U32" s="165"/>
      <c r="V32" s="55" t="s">
        <v>10</v>
      </c>
      <c r="W32" s="26" t="s">
        <v>35</v>
      </c>
      <c r="X32" s="54"/>
      <c r="Y32" s="42"/>
      <c r="Z32" s="42"/>
      <c r="AA32" s="3"/>
      <c r="AB32" s="3">
        <f>Z32*5</f>
        <v>0</v>
      </c>
      <c r="AC32" s="3" t="s">
        <v>18</v>
      </c>
      <c r="AD32" s="3">
        <f>AB32*9</f>
        <v>0</v>
      </c>
    </row>
    <row r="33" spans="1:30" ht="13.5" customHeight="1" x14ac:dyDescent="0.25">
      <c r="A33" s="167"/>
      <c r="B33" s="169"/>
      <c r="C33" s="17"/>
      <c r="D33" s="20"/>
      <c r="E33" s="12"/>
      <c r="F33" s="10"/>
      <c r="G33" s="17"/>
      <c r="H33" s="13"/>
      <c r="I33" s="10"/>
      <c r="J33" s="137"/>
      <c r="K33" s="13"/>
      <c r="L33" s="24"/>
      <c r="M33" s="25"/>
      <c r="N33" s="26"/>
      <c r="O33" s="10"/>
      <c r="P33" s="17"/>
      <c r="Q33" s="10"/>
      <c r="R33" s="10"/>
      <c r="S33" s="17"/>
      <c r="T33" s="13"/>
      <c r="U33" s="165"/>
      <c r="V33" s="53">
        <f>X28*2+X29*7+X30</f>
        <v>32</v>
      </c>
      <c r="W33" s="56" t="s">
        <v>36</v>
      </c>
      <c r="X33" s="57"/>
      <c r="Y33" s="41"/>
      <c r="Z33" s="41"/>
      <c r="AC33" s="2">
        <f>Z33*15</f>
        <v>0</v>
      </c>
    </row>
    <row r="34" spans="1:30" ht="13.5" customHeight="1" x14ac:dyDescent="0.25">
      <c r="A34" s="18" t="s">
        <v>29</v>
      </c>
      <c r="B34" s="19"/>
      <c r="C34" s="17"/>
      <c r="D34" s="20"/>
      <c r="E34" s="12"/>
      <c r="F34" s="10"/>
      <c r="G34" s="17"/>
      <c r="H34" s="13"/>
      <c r="I34" s="10"/>
      <c r="J34" s="137"/>
      <c r="K34" s="10"/>
      <c r="L34" s="10"/>
      <c r="M34" s="137"/>
      <c r="N34" s="10"/>
      <c r="O34" s="10"/>
      <c r="P34" s="17"/>
      <c r="Q34" s="10"/>
      <c r="R34" s="10"/>
      <c r="S34" s="17"/>
      <c r="T34" s="13"/>
      <c r="U34" s="165"/>
      <c r="V34" s="55" t="s">
        <v>11</v>
      </c>
      <c r="W34" s="24"/>
      <c r="X34" s="54"/>
      <c r="Y34" s="81" t="s">
        <v>41</v>
      </c>
      <c r="Z34" s="81" t="s">
        <v>42</v>
      </c>
      <c r="AA34" s="2">
        <f>SUM(AA29:AA33)</f>
        <v>32.694763729246489</v>
      </c>
      <c r="AB34" s="2">
        <f>SUM(AB29:AB33)</f>
        <v>0</v>
      </c>
      <c r="AC34" s="2">
        <f>SUM(AC29:AC33)</f>
        <v>245.21072796934868</v>
      </c>
      <c r="AD34" s="2">
        <f>AA34*4+AB34*9+AC34*4</f>
        <v>1111.6219667943806</v>
      </c>
    </row>
    <row r="35" spans="1:30" ht="13.5" customHeight="1" x14ac:dyDescent="0.25">
      <c r="A35" s="27"/>
      <c r="B35" s="28"/>
      <c r="C35" s="17"/>
      <c r="D35" s="20"/>
      <c r="E35" s="12"/>
      <c r="F35" s="70"/>
      <c r="G35" s="69"/>
      <c r="H35" s="71"/>
      <c r="I35" s="70"/>
      <c r="J35" s="72"/>
      <c r="K35" s="70"/>
      <c r="L35" s="70"/>
      <c r="M35" s="72"/>
      <c r="N35" s="70"/>
      <c r="O35" s="70"/>
      <c r="P35" s="69"/>
      <c r="Q35" s="70"/>
      <c r="R35" s="70"/>
      <c r="S35" s="69"/>
      <c r="T35" s="71"/>
      <c r="U35" s="166"/>
      <c r="V35" s="58">
        <f>V29*4+V31*9+V33*4</f>
        <v>783</v>
      </c>
      <c r="W35" s="59"/>
      <c r="X35" s="60"/>
      <c r="Y35" s="82">
        <f>B35+E35+H35+K35+N35+Q35</f>
        <v>0</v>
      </c>
      <c r="Z35" s="82">
        <f>C35+F35+I35+L35+O35+R35</f>
        <v>0</v>
      </c>
      <c r="AA35" s="21">
        <f>AA34*4/AD34</f>
        <v>0.11764705882352942</v>
      </c>
      <c r="AB35" s="21">
        <f>AB34*9/AD34</f>
        <v>0</v>
      </c>
      <c r="AC35" s="21">
        <f>AC34*4/AD34</f>
        <v>0.88235294117647067</v>
      </c>
    </row>
    <row r="36" spans="1:30" ht="13.5" customHeight="1" x14ac:dyDescent="0.25">
      <c r="A36" s="22"/>
      <c r="B36" s="161"/>
      <c r="C36" s="65"/>
      <c r="D36" s="66"/>
      <c r="E36" s="67"/>
      <c r="F36" s="65"/>
      <c r="G36" s="65"/>
      <c r="H36" s="65"/>
      <c r="I36" s="68"/>
      <c r="J36" s="68"/>
      <c r="K36" s="68"/>
      <c r="L36" s="68"/>
      <c r="M36" s="68"/>
      <c r="N36" s="68"/>
      <c r="O36" s="65" t="s">
        <v>54</v>
      </c>
      <c r="P36" s="65"/>
      <c r="Q36" s="68"/>
      <c r="R36" s="65"/>
      <c r="S36" s="65"/>
      <c r="T36" s="65"/>
      <c r="U36" s="164" t="s">
        <v>24</v>
      </c>
      <c r="V36" s="50" t="s">
        <v>6</v>
      </c>
      <c r="W36" s="51" t="s">
        <v>31</v>
      </c>
      <c r="X36" s="52">
        <v>5.8</v>
      </c>
      <c r="Y36" s="80" t="s">
        <v>43</v>
      </c>
      <c r="Z36" s="80" t="s">
        <v>12</v>
      </c>
    </row>
    <row r="37" spans="1:30" ht="13.5" customHeight="1" x14ac:dyDescent="0.25">
      <c r="A37" s="23" t="s">
        <v>7</v>
      </c>
      <c r="B37" s="162"/>
      <c r="C37" s="10"/>
      <c r="D37" s="83"/>
      <c r="E37" s="12"/>
      <c r="F37" s="10"/>
      <c r="G37" s="13"/>
      <c r="H37" s="13"/>
      <c r="I37" s="10"/>
      <c r="J37" s="13"/>
      <c r="K37" s="13"/>
      <c r="L37" s="10"/>
      <c r="M37" s="13"/>
      <c r="N37" s="13"/>
      <c r="O37" s="10" t="str">
        <f>O36</f>
        <v>深色蔬菜</v>
      </c>
      <c r="P37" s="10"/>
      <c r="Q37" s="10"/>
      <c r="R37" s="10"/>
      <c r="S37" s="78"/>
      <c r="T37" s="13"/>
      <c r="U37" s="165"/>
      <c r="V37" s="53">
        <f>X36*15+X38*5+10</f>
        <v>107.5</v>
      </c>
      <c r="W37" s="26" t="s">
        <v>26</v>
      </c>
      <c r="X37" s="54">
        <v>2.5</v>
      </c>
      <c r="Y37" s="80">
        <f>V39*9/V43*100</f>
        <v>29.261762080836419</v>
      </c>
      <c r="Z37" s="80">
        <f>V41*4/V43*100</f>
        <v>15.912278464873136</v>
      </c>
    </row>
    <row r="38" spans="1:30" ht="13.5" customHeight="1" x14ac:dyDescent="0.25">
      <c r="A38" s="23"/>
      <c r="B38" s="162"/>
      <c r="C38" s="10"/>
      <c r="D38" s="13"/>
      <c r="E38" s="13"/>
      <c r="F38" s="10"/>
      <c r="G38" s="13"/>
      <c r="H38" s="13"/>
      <c r="I38" s="10"/>
      <c r="J38" s="137"/>
      <c r="K38" s="13"/>
      <c r="L38" s="10"/>
      <c r="M38" s="78"/>
      <c r="N38" s="13"/>
      <c r="O38" s="10"/>
      <c r="P38" s="10"/>
      <c r="Q38" s="10"/>
      <c r="R38" s="10"/>
      <c r="S38" s="78"/>
      <c r="T38" s="13"/>
      <c r="U38" s="165"/>
      <c r="V38" s="55" t="s">
        <v>8</v>
      </c>
      <c r="W38" s="26" t="s">
        <v>33</v>
      </c>
      <c r="X38" s="54">
        <v>2.1</v>
      </c>
      <c r="Y38" s="42"/>
      <c r="Z38" s="42"/>
    </row>
    <row r="39" spans="1:30" ht="13.5" customHeight="1" x14ac:dyDescent="0.25">
      <c r="A39" s="23" t="s">
        <v>93</v>
      </c>
      <c r="B39" s="162"/>
      <c r="C39" s="10"/>
      <c r="D39" s="20"/>
      <c r="E39" s="12"/>
      <c r="F39" s="10"/>
      <c r="G39" s="137"/>
      <c r="H39" s="13"/>
      <c r="I39" s="10"/>
      <c r="J39" s="78"/>
      <c r="K39" s="13"/>
      <c r="L39" s="10"/>
      <c r="M39" s="13"/>
      <c r="N39" s="13"/>
      <c r="O39" s="10"/>
      <c r="P39" s="17"/>
      <c r="Q39" s="10"/>
      <c r="R39" s="10"/>
      <c r="S39" s="85"/>
      <c r="T39" s="13"/>
      <c r="U39" s="165"/>
      <c r="V39" s="53">
        <f>X37*5+X39*5</f>
        <v>25.5</v>
      </c>
      <c r="W39" s="26" t="s">
        <v>27</v>
      </c>
      <c r="X39" s="54">
        <v>2.6</v>
      </c>
      <c r="Y39" s="42"/>
      <c r="Z39" s="42"/>
    </row>
    <row r="40" spans="1:30" ht="13.5" customHeight="1" x14ac:dyDescent="0.25">
      <c r="A40" s="167" t="s">
        <v>30</v>
      </c>
      <c r="B40" s="162"/>
      <c r="C40" s="10"/>
      <c r="D40" s="20"/>
      <c r="E40" s="12"/>
      <c r="F40" s="10"/>
      <c r="G40" s="17"/>
      <c r="H40" s="13"/>
      <c r="I40" s="10"/>
      <c r="J40" s="13"/>
      <c r="K40" s="13"/>
      <c r="L40" s="10"/>
      <c r="M40" s="137"/>
      <c r="N40" s="13"/>
      <c r="O40" s="10"/>
      <c r="P40" s="17"/>
      <c r="Q40" s="10"/>
      <c r="R40" s="10"/>
      <c r="S40" s="17"/>
      <c r="T40" s="13"/>
      <c r="U40" s="165"/>
      <c r="V40" s="55" t="s">
        <v>10</v>
      </c>
      <c r="W40" s="26" t="s">
        <v>35</v>
      </c>
      <c r="X40" s="54"/>
      <c r="Y40" s="42"/>
      <c r="Z40" s="42"/>
    </row>
    <row r="41" spans="1:30" ht="13.5" customHeight="1" x14ac:dyDescent="0.25">
      <c r="A41" s="168"/>
      <c r="B41" s="163"/>
      <c r="C41" s="10"/>
      <c r="D41" s="20"/>
      <c r="E41" s="61"/>
      <c r="F41" s="10"/>
      <c r="G41" s="17"/>
      <c r="H41" s="13"/>
      <c r="I41" s="10"/>
      <c r="J41" s="137"/>
      <c r="K41" s="13"/>
      <c r="L41" s="10"/>
      <c r="M41" s="137"/>
      <c r="N41" s="13"/>
      <c r="O41" s="10"/>
      <c r="P41" s="17"/>
      <c r="Q41" s="10"/>
      <c r="R41" s="10"/>
      <c r="S41" s="17"/>
      <c r="T41" s="13"/>
      <c r="U41" s="165"/>
      <c r="V41" s="53">
        <f>X36*2+X37*7+X38</f>
        <v>31.200000000000003</v>
      </c>
      <c r="W41" s="56" t="s">
        <v>36</v>
      </c>
      <c r="X41" s="57"/>
      <c r="Y41" s="41"/>
      <c r="Z41" s="41"/>
    </row>
    <row r="42" spans="1:30" ht="13.5" customHeight="1" x14ac:dyDescent="0.25">
      <c r="A42" s="18" t="s">
        <v>29</v>
      </c>
      <c r="B42" s="19"/>
      <c r="C42" s="17"/>
      <c r="D42" s="20"/>
      <c r="E42" s="12"/>
      <c r="F42" s="10"/>
      <c r="G42" s="17"/>
      <c r="H42" s="13"/>
      <c r="I42" s="10"/>
      <c r="J42" s="137"/>
      <c r="K42" s="13"/>
      <c r="L42" s="10"/>
      <c r="M42" s="137"/>
      <c r="N42" s="13"/>
      <c r="O42" s="10"/>
      <c r="P42" s="17"/>
      <c r="Q42" s="10"/>
      <c r="R42" s="10"/>
      <c r="S42" s="17"/>
      <c r="T42" s="13"/>
      <c r="U42" s="165"/>
      <c r="V42" s="55" t="s">
        <v>11</v>
      </c>
      <c r="W42" s="24"/>
      <c r="X42" s="54"/>
      <c r="Y42" s="81" t="s">
        <v>41</v>
      </c>
      <c r="Z42" s="81" t="s">
        <v>42</v>
      </c>
    </row>
    <row r="43" spans="1:30" ht="13.5" customHeight="1" thickBot="1" x14ac:dyDescent="0.3">
      <c r="A43" s="29"/>
      <c r="B43" s="30"/>
      <c r="C43" s="31"/>
      <c r="D43" s="32"/>
      <c r="E43" s="33"/>
      <c r="F43" s="34"/>
      <c r="G43" s="31"/>
      <c r="H43" s="36"/>
      <c r="I43" s="34"/>
      <c r="J43" s="35"/>
      <c r="K43" s="34"/>
      <c r="L43" s="34"/>
      <c r="M43" s="35"/>
      <c r="N43" s="34"/>
      <c r="O43" s="34"/>
      <c r="P43" s="31"/>
      <c r="Q43" s="34"/>
      <c r="R43" s="34"/>
      <c r="S43" s="31"/>
      <c r="T43" s="36"/>
      <c r="U43" s="170"/>
      <c r="V43" s="62">
        <f>V37*4+V39*9+V41*4</f>
        <v>784.3</v>
      </c>
      <c r="W43" s="63"/>
      <c r="X43" s="64"/>
      <c r="Y43" s="82">
        <f>B43+E43+H43+K43+N43+Q43</f>
        <v>0</v>
      </c>
      <c r="Z43" s="82">
        <f>C43+F43+I43+L43+O43+R43</f>
        <v>0</v>
      </c>
    </row>
  </sheetData>
  <mergeCells count="16">
    <mergeCell ref="B36:B41"/>
    <mergeCell ref="U36:U43"/>
    <mergeCell ref="A40:A41"/>
    <mergeCell ref="B20:B25"/>
    <mergeCell ref="U20:U27"/>
    <mergeCell ref="A24:A25"/>
    <mergeCell ref="B28:B33"/>
    <mergeCell ref="U28:U35"/>
    <mergeCell ref="A32:A33"/>
    <mergeCell ref="A1:X1"/>
    <mergeCell ref="B4:B9"/>
    <mergeCell ref="U4:U11"/>
    <mergeCell ref="A8:A9"/>
    <mergeCell ref="B12:B17"/>
    <mergeCell ref="U12:U19"/>
    <mergeCell ref="A16:A17"/>
  </mergeCells>
  <phoneticPr fontId="19" type="noConversion"/>
  <printOptions horizontalCentered="1"/>
  <pageMargins left="0.39370078740157483" right="0.39370078740157483" top="0.19685039370078741" bottom="0" header="0.11811023622047245" footer="0.118110236220472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已命名的範圍</vt:lpstr>
      </vt:variant>
      <vt:variant>
        <vt:i4>6</vt:i4>
      </vt:variant>
    </vt:vector>
  </HeadingPairs>
  <TitlesOfParts>
    <vt:vector size="12" baseType="lpstr">
      <vt:lpstr>菜單</vt:lpstr>
      <vt:lpstr>第1週明細</vt:lpstr>
      <vt:lpstr>第2週明細</vt:lpstr>
      <vt:lpstr>第3週明細</vt:lpstr>
      <vt:lpstr>第4週明細</vt:lpstr>
      <vt:lpstr>第5週明細</vt:lpstr>
      <vt:lpstr>第1週明細!Print_Area</vt:lpstr>
      <vt:lpstr>第2週明細!Print_Area</vt:lpstr>
      <vt:lpstr>第3週明細!Print_Area</vt:lpstr>
      <vt:lpstr>第4週明細!Print_Area</vt:lpstr>
      <vt:lpstr>第5週明細!Print_Area</vt:lpstr>
      <vt:lpstr>菜單!Print_Area</vt:lpstr>
    </vt:vector>
  </TitlesOfParts>
  <Company>TEST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金大立</dc:creator>
  <cp:lastModifiedBy>teacher</cp:lastModifiedBy>
  <cp:lastPrinted>2021-10-13T07:12:50Z</cp:lastPrinted>
  <dcterms:created xsi:type="dcterms:W3CDTF">2013-10-17T10:44:48Z</dcterms:created>
  <dcterms:modified xsi:type="dcterms:W3CDTF">2021-10-20T06:18:09Z</dcterms:modified>
</cp:coreProperties>
</file>