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8學年度資料\108學期菜單\109年5月份菜單\"/>
    </mc:Choice>
  </mc:AlternateContent>
  <bookViews>
    <workbookView xWindow="0" yWindow="0" windowWidth="20400" windowHeight="7635" activeTab="5"/>
  </bookViews>
  <sheets>
    <sheet name="菜單" sheetId="22" r:id="rId1"/>
    <sheet name="第1週明細" sheetId="23" r:id="rId2"/>
    <sheet name="第2週明細" sheetId="27" r:id="rId3"/>
    <sheet name="第3週明細" sheetId="32" r:id="rId4"/>
    <sheet name="第4週明細" sheetId="33" r:id="rId5"/>
    <sheet name="第5週明細" sheetId="34" r:id="rId6"/>
  </sheets>
  <externalReferences>
    <externalReference r:id="rId7"/>
  </externalReferences>
  <definedNames>
    <definedName name="_xlnm.Print_Area" localSheetId="1">第1週明細!$A$1:$X$43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7" i="34" l="1"/>
  <c r="V37" i="23"/>
  <c r="O37" i="23"/>
  <c r="O37" i="34" l="1"/>
  <c r="R45" i="22" l="1"/>
  <c r="R9" i="22"/>
  <c r="V41" i="34" l="1"/>
  <c r="T45" i="22" s="1"/>
  <c r="V39" i="34"/>
  <c r="V33" i="34"/>
  <c r="P45" i="22" s="1"/>
  <c r="V31" i="34"/>
  <c r="P44" i="22" s="1"/>
  <c r="V29" i="34"/>
  <c r="N45" i="22" s="1"/>
  <c r="O28" i="34"/>
  <c r="O29" i="34" s="1"/>
  <c r="V25" i="34"/>
  <c r="L45" i="22" s="1"/>
  <c r="V23" i="34"/>
  <c r="L44" i="22" s="1"/>
  <c r="V21" i="34"/>
  <c r="J45" i="22" s="1"/>
  <c r="O21" i="34"/>
  <c r="V17" i="34"/>
  <c r="V15" i="34"/>
  <c r="V13" i="34"/>
  <c r="O13" i="34"/>
  <c r="V9" i="34"/>
  <c r="V7" i="34"/>
  <c r="V5" i="34"/>
  <c r="O4" i="34"/>
  <c r="O5" i="34" s="1"/>
  <c r="V41" i="33"/>
  <c r="V39" i="33"/>
  <c r="V37" i="33"/>
  <c r="O37" i="33"/>
  <c r="V33" i="33"/>
  <c r="V31" i="33"/>
  <c r="V29" i="33"/>
  <c r="O29" i="33"/>
  <c r="V25" i="33"/>
  <c r="V23" i="33"/>
  <c r="V21" i="33"/>
  <c r="O20" i="33"/>
  <c r="O21" i="33" s="1"/>
  <c r="V17" i="33"/>
  <c r="V15" i="33"/>
  <c r="V13" i="33"/>
  <c r="O13" i="33"/>
  <c r="V9" i="33"/>
  <c r="V7" i="33"/>
  <c r="V5" i="33"/>
  <c r="O5" i="33"/>
  <c r="V41" i="32"/>
  <c r="V39" i="32"/>
  <c r="V37" i="32"/>
  <c r="O37" i="32"/>
  <c r="V33" i="32"/>
  <c r="V31" i="32"/>
  <c r="V29" i="32"/>
  <c r="O28" i="32"/>
  <c r="O29" i="32" s="1"/>
  <c r="V25" i="32"/>
  <c r="V23" i="32"/>
  <c r="V21" i="32"/>
  <c r="O21" i="32"/>
  <c r="V17" i="32"/>
  <c r="V15" i="32"/>
  <c r="V13" i="32"/>
  <c r="O12" i="32"/>
  <c r="O13" i="32" s="1"/>
  <c r="V9" i="32"/>
  <c r="V7" i="32"/>
  <c r="V5" i="32"/>
  <c r="O5" i="32"/>
  <c r="V41" i="27"/>
  <c r="V39" i="27"/>
  <c r="V37" i="27"/>
  <c r="O37" i="27"/>
  <c r="V33" i="27"/>
  <c r="V31" i="27"/>
  <c r="V29" i="27"/>
  <c r="O28" i="27"/>
  <c r="O29" i="27" s="1"/>
  <c r="V25" i="27"/>
  <c r="V23" i="27"/>
  <c r="V21" i="27"/>
  <c r="O20" i="27"/>
  <c r="O21" i="27" s="1"/>
  <c r="V17" i="27"/>
  <c r="V15" i="27"/>
  <c r="V13" i="27"/>
  <c r="O12" i="27"/>
  <c r="O13" i="27" s="1"/>
  <c r="V9" i="27"/>
  <c r="V7" i="27"/>
  <c r="V5" i="27"/>
  <c r="O5" i="27"/>
  <c r="V41" i="23"/>
  <c r="T9" i="22" s="1"/>
  <c r="V39" i="23"/>
  <c r="V33" i="23"/>
  <c r="V31" i="23"/>
  <c r="V25" i="23"/>
  <c r="V23" i="23"/>
  <c r="V17" i="23"/>
  <c r="V15" i="23"/>
  <c r="V9" i="23"/>
  <c r="V7" i="23"/>
  <c r="V11" i="23" l="1"/>
  <c r="V11" i="32"/>
  <c r="V35" i="23"/>
  <c r="V43" i="34"/>
  <c r="R44" i="22" s="1"/>
  <c r="T44" i="22"/>
  <c r="V19" i="23"/>
  <c r="V43" i="23"/>
  <c r="R8" i="22" s="1"/>
  <c r="T8" i="22"/>
  <c r="V35" i="34"/>
  <c r="N44" i="22" s="1"/>
  <c r="V27" i="34"/>
  <c r="J44" i="22" s="1"/>
  <c r="V11" i="34"/>
  <c r="V35" i="33"/>
  <c r="V19" i="33"/>
  <c r="V43" i="32"/>
  <c r="V35" i="32"/>
  <c r="V27" i="32"/>
  <c r="V19" i="32"/>
  <c r="V11" i="27"/>
  <c r="V43" i="27"/>
  <c r="V35" i="27"/>
  <c r="V27" i="27"/>
  <c r="V19" i="27"/>
  <c r="V27" i="23"/>
  <c r="V11" i="33"/>
  <c r="V27" i="33"/>
  <c r="V43" i="33"/>
  <c r="V19" i="34"/>
  <c r="Z43" i="34"/>
  <c r="Y43" i="34"/>
  <c r="Z35" i="34"/>
  <c r="Y35" i="34"/>
  <c r="AC33" i="34"/>
  <c r="AB32" i="34"/>
  <c r="AD32" i="34" s="1"/>
  <c r="AC31" i="34"/>
  <c r="AA31" i="34"/>
  <c r="AB30" i="34"/>
  <c r="AA30" i="34"/>
  <c r="AC25" i="34"/>
  <c r="AB24" i="34"/>
  <c r="AD24" i="34" s="1"/>
  <c r="AC23" i="34"/>
  <c r="AA23" i="34"/>
  <c r="AB22" i="34"/>
  <c r="AA22" i="34"/>
  <c r="AC21" i="34"/>
  <c r="AA21" i="34"/>
  <c r="AC17" i="34"/>
  <c r="AB16" i="34"/>
  <c r="AD16" i="34" s="1"/>
  <c r="AC15" i="34"/>
  <c r="AA15" i="34"/>
  <c r="AB14" i="34"/>
  <c r="AA14" i="34"/>
  <c r="AC13" i="34"/>
  <c r="AA13" i="34"/>
  <c r="AC9" i="34"/>
  <c r="AB8" i="34"/>
  <c r="AD8" i="34" s="1"/>
  <c r="AC7" i="34"/>
  <c r="AA7" i="34"/>
  <c r="AB6" i="34"/>
  <c r="AA6" i="34"/>
  <c r="AC5" i="34"/>
  <c r="AA5" i="34"/>
  <c r="Z43" i="33"/>
  <c r="Y43" i="33"/>
  <c r="Z35" i="33"/>
  <c r="Y35" i="33"/>
  <c r="AC33" i="33"/>
  <c r="AB32" i="33"/>
  <c r="AD32" i="33" s="1"/>
  <c r="AC31" i="33"/>
  <c r="AA31" i="33"/>
  <c r="AB30" i="33"/>
  <c r="AA30" i="33"/>
  <c r="AC25" i="33"/>
  <c r="AB24" i="33"/>
  <c r="AD24" i="33" s="1"/>
  <c r="AC23" i="33"/>
  <c r="AA23" i="33"/>
  <c r="AB22" i="33"/>
  <c r="AA22" i="33"/>
  <c r="AC21" i="33"/>
  <c r="AA21" i="33"/>
  <c r="AC17" i="33"/>
  <c r="AB16" i="33"/>
  <c r="AD16" i="33" s="1"/>
  <c r="AC15" i="33"/>
  <c r="AA15" i="33"/>
  <c r="AB14" i="33"/>
  <c r="AA14" i="33"/>
  <c r="AC13" i="33"/>
  <c r="AA13" i="33"/>
  <c r="AC9" i="33"/>
  <c r="AB8" i="33"/>
  <c r="AD8" i="33" s="1"/>
  <c r="AC7" i="33"/>
  <c r="AA7" i="33"/>
  <c r="AB6" i="33"/>
  <c r="AA6" i="33"/>
  <c r="AC5" i="33"/>
  <c r="AA5" i="33"/>
  <c r="Z43" i="32"/>
  <c r="Y43" i="32"/>
  <c r="Z35" i="32"/>
  <c r="Y35" i="32"/>
  <c r="AC33" i="32"/>
  <c r="AB32" i="32"/>
  <c r="AD32" i="32" s="1"/>
  <c r="AC31" i="32"/>
  <c r="AA31" i="32"/>
  <c r="AB30" i="32"/>
  <c r="AA30" i="32"/>
  <c r="AC25" i="32"/>
  <c r="AB24" i="32"/>
  <c r="AD24" i="32" s="1"/>
  <c r="AC23" i="32"/>
  <c r="AA23" i="32"/>
  <c r="AB22" i="32"/>
  <c r="AA22" i="32"/>
  <c r="AC21" i="32"/>
  <c r="AA21" i="32"/>
  <c r="AC17" i="32"/>
  <c r="AB16" i="32"/>
  <c r="AD16" i="32" s="1"/>
  <c r="AC15" i="32"/>
  <c r="AA15" i="32"/>
  <c r="AB14" i="32"/>
  <c r="AA14" i="32"/>
  <c r="AC13" i="32"/>
  <c r="AA13" i="32"/>
  <c r="AC9" i="32"/>
  <c r="AB8" i="32"/>
  <c r="AD8" i="32" s="1"/>
  <c r="AC7" i="32"/>
  <c r="AA7" i="32"/>
  <c r="AB6" i="32"/>
  <c r="AA6" i="32"/>
  <c r="AC5" i="32"/>
  <c r="AA5" i="32"/>
  <c r="Z43" i="27"/>
  <c r="Y43" i="27"/>
  <c r="Z35" i="27"/>
  <c r="Y35" i="27"/>
  <c r="AC33" i="27"/>
  <c r="AB32" i="27"/>
  <c r="AD32" i="27" s="1"/>
  <c r="AC31" i="27"/>
  <c r="AA31" i="27"/>
  <c r="AB30" i="27"/>
  <c r="AA30" i="27"/>
  <c r="AC25" i="27"/>
  <c r="AB24" i="27"/>
  <c r="AD24" i="27" s="1"/>
  <c r="AC23" i="27"/>
  <c r="AA23" i="27"/>
  <c r="AB22" i="27"/>
  <c r="AA22" i="27"/>
  <c r="AC21" i="27"/>
  <c r="AA21" i="27"/>
  <c r="AC17" i="27"/>
  <c r="AB16" i="27"/>
  <c r="AD16" i="27" s="1"/>
  <c r="AC15" i="27"/>
  <c r="AA15" i="27"/>
  <c r="AB14" i="27"/>
  <c r="AA14" i="27"/>
  <c r="AC13" i="27"/>
  <c r="AA13" i="27"/>
  <c r="AC9" i="27"/>
  <c r="AB8" i="27"/>
  <c r="AD8" i="27" s="1"/>
  <c r="AC7" i="27"/>
  <c r="AA7" i="27"/>
  <c r="AB6" i="27"/>
  <c r="AA6" i="27"/>
  <c r="AC5" i="27"/>
  <c r="AA5" i="27"/>
  <c r="AB10" i="27" l="1"/>
  <c r="AB18" i="27"/>
  <c r="AB34" i="32"/>
  <c r="AB10" i="33"/>
  <c r="AB18" i="33"/>
  <c r="AB26" i="33"/>
  <c r="AB26" i="27"/>
  <c r="AD6" i="32"/>
  <c r="AD22" i="34"/>
  <c r="AB34" i="27"/>
  <c r="AB18" i="32"/>
  <c r="AB18" i="34"/>
  <c r="AB26" i="34"/>
  <c r="AB10" i="32"/>
  <c r="AB10" i="34"/>
  <c r="AB26" i="32"/>
  <c r="AB34" i="33"/>
  <c r="AC18" i="34"/>
  <c r="AB34" i="34"/>
  <c r="F27" i="22"/>
  <c r="L26" i="22"/>
  <c r="L27" i="22"/>
  <c r="J36" i="22"/>
  <c r="T36" i="22"/>
  <c r="D44" i="22"/>
  <c r="D45" i="22"/>
  <c r="AD15" i="34"/>
  <c r="R18" i="22"/>
  <c r="N18" i="22"/>
  <c r="B27" i="22"/>
  <c r="H26" i="22"/>
  <c r="H27" i="22"/>
  <c r="P26" i="22"/>
  <c r="P27" i="22"/>
  <c r="R27" i="22"/>
  <c r="F36" i="22"/>
  <c r="L35" i="22"/>
  <c r="L36" i="22"/>
  <c r="H17" i="22"/>
  <c r="P17" i="22"/>
  <c r="D17" i="22"/>
  <c r="T17" i="22"/>
  <c r="J18" i="22"/>
  <c r="T18" i="22"/>
  <c r="D26" i="22"/>
  <c r="D27" i="22"/>
  <c r="N27" i="22"/>
  <c r="T26" i="22"/>
  <c r="B36" i="22"/>
  <c r="H35" i="22"/>
  <c r="H36" i="22"/>
  <c r="P35" i="22"/>
  <c r="P36" i="22"/>
  <c r="R36" i="22"/>
  <c r="F45" i="22"/>
  <c r="B18" i="22"/>
  <c r="H18" i="22"/>
  <c r="P18" i="22"/>
  <c r="D18" i="22"/>
  <c r="F18" i="22"/>
  <c r="L17" i="22"/>
  <c r="L18" i="22"/>
  <c r="J27" i="22"/>
  <c r="T27" i="22"/>
  <c r="D35" i="22"/>
  <c r="D36" i="22"/>
  <c r="N36" i="22"/>
  <c r="T35" i="22"/>
  <c r="B45" i="22"/>
  <c r="H44" i="22"/>
  <c r="H45" i="22"/>
  <c r="AA10" i="27"/>
  <c r="AA18" i="32"/>
  <c r="AA10" i="32"/>
  <c r="AA26" i="34"/>
  <c r="AD6" i="27"/>
  <c r="AA26" i="27"/>
  <c r="AC18" i="33"/>
  <c r="AD30" i="33"/>
  <c r="AC10" i="34"/>
  <c r="AD7" i="34"/>
  <c r="AD30" i="34"/>
  <c r="AD15" i="33"/>
  <c r="AC10" i="33"/>
  <c r="AD7" i="33"/>
  <c r="AA26" i="33"/>
  <c r="AD22" i="33"/>
  <c r="AD14" i="32"/>
  <c r="AC26" i="32"/>
  <c r="AD23" i="32"/>
  <c r="AD31" i="32"/>
  <c r="AC18" i="27"/>
  <c r="AD18" i="27" s="1"/>
  <c r="AA19" i="27" s="1"/>
  <c r="AD22" i="27"/>
  <c r="AD31" i="27"/>
  <c r="AD15" i="27"/>
  <c r="AC10" i="27"/>
  <c r="AD10" i="27" s="1"/>
  <c r="AC11" i="27" s="1"/>
  <c r="AD7" i="27"/>
  <c r="AA18" i="27"/>
  <c r="AD14" i="27"/>
  <c r="AC26" i="27"/>
  <c r="AD23" i="27"/>
  <c r="AD30" i="27"/>
  <c r="AC10" i="32"/>
  <c r="AD10" i="32" s="1"/>
  <c r="AC11" i="32" s="1"/>
  <c r="AD7" i="32"/>
  <c r="AC18" i="32"/>
  <c r="AD15" i="32"/>
  <c r="AA26" i="32"/>
  <c r="AD22" i="32"/>
  <c r="AD30" i="32"/>
  <c r="AA10" i="33"/>
  <c r="AD6" i="33"/>
  <c r="AA18" i="33"/>
  <c r="AD18" i="33" s="1"/>
  <c r="AC19" i="33" s="1"/>
  <c r="AD14" i="33"/>
  <c r="AC26" i="33"/>
  <c r="AD26" i="33" s="1"/>
  <c r="AD23" i="33"/>
  <c r="AD31" i="33"/>
  <c r="AA10" i="34"/>
  <c r="AD6" i="34"/>
  <c r="AA18" i="34"/>
  <c r="AD14" i="34"/>
  <c r="AC26" i="34"/>
  <c r="AD23" i="34"/>
  <c r="AD31" i="34"/>
  <c r="AD21" i="34"/>
  <c r="AD5" i="34"/>
  <c r="AD13" i="34"/>
  <c r="AD21" i="33"/>
  <c r="AD5" i="33"/>
  <c r="AD13" i="33"/>
  <c r="AD21" i="32"/>
  <c r="AD5" i="32"/>
  <c r="AD13" i="32"/>
  <c r="AD13" i="27"/>
  <c r="AD21" i="27"/>
  <c r="AD5" i="27"/>
  <c r="AD26" i="34" l="1"/>
  <c r="AD18" i="32"/>
  <c r="AC19" i="32" s="1"/>
  <c r="AD18" i="34"/>
  <c r="AC19" i="34" s="1"/>
  <c r="AD10" i="33"/>
  <c r="AC11" i="33" s="1"/>
  <c r="AD10" i="34"/>
  <c r="AC11" i="34" s="1"/>
  <c r="AD26" i="27"/>
  <c r="AB27" i="27" s="1"/>
  <c r="AC19" i="27"/>
  <c r="J17" i="22"/>
  <c r="R17" i="22"/>
  <c r="F17" i="22"/>
  <c r="J26" i="22"/>
  <c r="R35" i="22"/>
  <c r="F35" i="22"/>
  <c r="B26" i="22"/>
  <c r="B17" i="22"/>
  <c r="N17" i="22"/>
  <c r="N35" i="22"/>
  <c r="B35" i="22"/>
  <c r="F26" i="22"/>
  <c r="R26" i="22"/>
  <c r="J35" i="22"/>
  <c r="F44" i="22"/>
  <c r="N26" i="22"/>
  <c r="B44" i="22"/>
  <c r="AD26" i="32"/>
  <c r="AC27" i="32" s="1"/>
  <c r="AA27" i="34"/>
  <c r="AB27" i="34"/>
  <c r="AA27" i="33"/>
  <c r="AB27" i="33"/>
  <c r="AA11" i="27"/>
  <c r="AC27" i="34"/>
  <c r="AB19" i="27"/>
  <c r="AC27" i="33"/>
  <c r="Z37" i="34"/>
  <c r="Y37" i="34"/>
  <c r="AB19" i="34"/>
  <c r="AB11" i="34"/>
  <c r="Z29" i="34"/>
  <c r="Y29" i="34"/>
  <c r="AA19" i="34"/>
  <c r="AA11" i="34"/>
  <c r="Z37" i="33"/>
  <c r="Y37" i="33"/>
  <c r="AB19" i="33"/>
  <c r="Z29" i="33"/>
  <c r="Y29" i="33"/>
  <c r="AA19" i="33"/>
  <c r="Z37" i="32"/>
  <c r="Y37" i="32"/>
  <c r="AB19" i="32"/>
  <c r="AB11" i="32"/>
  <c r="Z29" i="32"/>
  <c r="Y29" i="32"/>
  <c r="AA19" i="32"/>
  <c r="AA11" i="32"/>
  <c r="Z37" i="27"/>
  <c r="Y37" i="27"/>
  <c r="AB11" i="27"/>
  <c r="Z29" i="27"/>
  <c r="Y29" i="27"/>
  <c r="AA11" i="33" l="1"/>
  <c r="AB11" i="33"/>
  <c r="AC27" i="27"/>
  <c r="AA27" i="27"/>
  <c r="AB27" i="32"/>
  <c r="AA27" i="32"/>
  <c r="AC29" i="34"/>
  <c r="AC34" i="34" s="1"/>
  <c r="AA29" i="34"/>
  <c r="AC29" i="33"/>
  <c r="AC34" i="33" s="1"/>
  <c r="AA29" i="33"/>
  <c r="AC29" i="32"/>
  <c r="AC34" i="32" s="1"/>
  <c r="AA29" i="32"/>
  <c r="AC29" i="27"/>
  <c r="AC34" i="27" s="1"/>
  <c r="AA29" i="27"/>
  <c r="AA34" i="34" l="1"/>
  <c r="AD29" i="34"/>
  <c r="AA34" i="33"/>
  <c r="AD29" i="33"/>
  <c r="AA34" i="32"/>
  <c r="AD29" i="32"/>
  <c r="AA34" i="27"/>
  <c r="AD29" i="27"/>
  <c r="AD34" i="34" l="1"/>
  <c r="AA35" i="34" s="1"/>
  <c r="AD34" i="33"/>
  <c r="AA35" i="33" s="1"/>
  <c r="AD34" i="32"/>
  <c r="AA35" i="32" s="1"/>
  <c r="AD34" i="27"/>
  <c r="AA35" i="27" s="1"/>
  <c r="AB35" i="34" l="1"/>
  <c r="AC35" i="34"/>
  <c r="AB35" i="33"/>
  <c r="AC35" i="33"/>
  <c r="AB35" i="32"/>
  <c r="AC35" i="32"/>
  <c r="AB35" i="27"/>
  <c r="AC35" i="27"/>
  <c r="Z43" i="23" l="1"/>
  <c r="Y43" i="23"/>
  <c r="Z35" i="23"/>
  <c r="Y35" i="23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9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A18" i="23" s="1"/>
  <c r="AC9" i="23"/>
  <c r="AB8" i="23"/>
  <c r="AC7" i="23"/>
  <c r="AA7" i="23"/>
  <c r="AB6" i="23"/>
  <c r="AA6" i="23"/>
  <c r="AC5" i="23"/>
  <c r="AA5" i="23"/>
  <c r="AD6" i="23" l="1"/>
  <c r="AB10" i="23"/>
  <c r="AD15" i="23"/>
  <c r="AD21" i="23"/>
  <c r="AD22" i="23"/>
  <c r="AB26" i="23"/>
  <c r="AD5" i="23"/>
  <c r="AA34" i="23"/>
  <c r="AC34" i="23"/>
  <c r="AC18" i="23"/>
  <c r="AA10" i="23"/>
  <c r="AD8" i="23"/>
  <c r="AD13" i="23"/>
  <c r="AA26" i="23"/>
  <c r="AD24" i="23"/>
  <c r="AD29" i="23"/>
  <c r="AC10" i="23"/>
  <c r="AD7" i="23"/>
  <c r="AD14" i="23"/>
  <c r="AB18" i="23"/>
  <c r="AC26" i="23"/>
  <c r="AD23" i="23"/>
  <c r="AD30" i="23"/>
  <c r="AB34" i="23"/>
  <c r="AD31" i="23"/>
  <c r="AD18" i="23" l="1"/>
  <c r="AB19" i="23" s="1"/>
  <c r="AD34" i="23"/>
  <c r="AC35" i="23" s="1"/>
  <c r="AD26" i="23"/>
  <c r="AA27" i="23" s="1"/>
  <c r="AD10" i="23"/>
  <c r="AB11" i="23" s="1"/>
  <c r="AC19" i="23" l="1"/>
  <c r="AC27" i="23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<sst xmlns="http://schemas.openxmlformats.org/spreadsheetml/2006/main" count="1524" uniqueCount="464">
  <si>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</si>
  <si>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</si>
  <si>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</si>
  <si>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</si>
  <si>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</si>
  <si>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</si>
  <si>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</si>
  <si>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</si>
  <si>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</si>
  <si>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</si>
  <si>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</si>
  <si>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</si>
  <si>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</si>
  <si>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</si>
  <si>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</si>
  <si>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</si>
  <si>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</si>
  <si>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</si>
  <si>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</si>
  <si>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</si>
  <si>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</si>
  <si>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</si>
  <si>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</si>
  <si>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</si>
  <si>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</si>
  <si>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</si>
  <si>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乳品/水果</t>
    <phoneticPr fontId="19" type="noConversion"/>
  </si>
  <si>
    <t>日期</t>
    <phoneticPr fontId="19" type="noConversion"/>
  </si>
  <si>
    <t>備註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</si>
  <si>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</si>
  <si>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</si>
  <si>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</si>
  <si>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</si>
  <si>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</si>
  <si>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日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</si>
  <si>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</si>
  <si>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</si>
  <si>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</si>
  <si>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</si>
  <si>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</si>
  <si>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</si>
  <si>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</si>
  <si>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</si>
  <si>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</si>
  <si>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白飯</t>
    <phoneticPr fontId="19" type="noConversion"/>
  </si>
  <si>
    <t>月</t>
    <phoneticPr fontId="19" type="noConversion"/>
  </si>
  <si>
    <t>紅蘿蔔</t>
  </si>
  <si>
    <t>生鮮雞腿</t>
  </si>
  <si>
    <t>煮</t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</si>
  <si>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</si>
  <si>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</si>
  <si>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</si>
  <si>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</si>
  <si>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</si>
  <si>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</si>
  <si>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</si>
  <si>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</si>
  <si>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</si>
  <si>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</si>
  <si>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  <phoneticPr fontId="19" type="noConversion"/>
  </si>
  <si>
    <t>炒</t>
    <phoneticPr fontId="19" type="noConversion"/>
  </si>
  <si>
    <t>蒸</t>
  </si>
  <si>
    <t>青豆仁</t>
  </si>
  <si>
    <t>白米</t>
  </si>
  <si>
    <t>木耳</t>
  </si>
  <si>
    <t>烤</t>
    <phoneticPr fontId="19" type="noConversion"/>
  </si>
  <si>
    <t>熱量</t>
    <phoneticPr fontId="19" type="noConversion"/>
  </si>
  <si>
    <t>豆薯</t>
  </si>
  <si>
    <t>金針菇</t>
  </si>
  <si>
    <t>香菇</t>
  </si>
  <si>
    <t>生鮮雞肉</t>
  </si>
  <si>
    <t>馬鈴薯</t>
  </si>
  <si>
    <t>豆</t>
  </si>
  <si>
    <t>生鮮雞翅</t>
  </si>
  <si>
    <t>海</t>
  </si>
  <si>
    <t>冬粉</t>
  </si>
  <si>
    <t>非基改豆腐</t>
  </si>
  <si>
    <t>味噌</t>
  </si>
  <si>
    <t>柴魚</t>
  </si>
  <si>
    <t>生鮮鴨肉</t>
  </si>
  <si>
    <t>冬瓜</t>
  </si>
  <si>
    <t>麵條</t>
  </si>
  <si>
    <t>生鮮排骨</t>
  </si>
  <si>
    <t>魩仔魚</t>
  </si>
  <si>
    <t>起司</t>
  </si>
  <si>
    <t>高麗菜</t>
  </si>
  <si>
    <t>豆芽菜</t>
  </si>
  <si>
    <t>刺瓜</t>
  </si>
  <si>
    <t>九層塔</t>
  </si>
  <si>
    <t>番茄</t>
  </si>
  <si>
    <t>白飯</t>
  </si>
  <si>
    <t>醃</t>
  </si>
  <si>
    <t>筍絲</t>
  </si>
  <si>
    <t>熱量</t>
  </si>
  <si>
    <t>脂肪</t>
  </si>
  <si>
    <t>醣類</t>
  </si>
  <si>
    <t>蛋白質</t>
  </si>
  <si>
    <t>午餐秘書</t>
    <phoneticPr fontId="19" type="noConversion"/>
  </si>
  <si>
    <t>主任</t>
    <phoneticPr fontId="19" type="noConversion"/>
  </si>
  <si>
    <t>校長</t>
    <phoneticPr fontId="19" type="noConversion"/>
  </si>
  <si>
    <t>學校護理師</t>
    <phoneticPr fontId="19" type="noConversion"/>
  </si>
  <si>
    <t>海帶結</t>
  </si>
  <si>
    <t>非基改豆干</t>
  </si>
  <si>
    <t>蒲瓜</t>
  </si>
  <si>
    <t>蒸</t>
    <phoneticPr fontId="19" type="noConversion"/>
  </si>
  <si>
    <t>紅蘿蔔</t>
    <phoneticPr fontId="19" type="noConversion"/>
  </si>
  <si>
    <t>5月1日(五)</t>
    <phoneticPr fontId="19" type="noConversion"/>
  </si>
  <si>
    <t>5月4日(一)</t>
    <phoneticPr fontId="19" type="noConversion"/>
  </si>
  <si>
    <t>5月5日(二)</t>
    <phoneticPr fontId="19" type="noConversion"/>
  </si>
  <si>
    <t>5月6日(三)</t>
    <phoneticPr fontId="19" type="noConversion"/>
  </si>
  <si>
    <t>5月7日(四)</t>
    <phoneticPr fontId="19" type="noConversion"/>
  </si>
  <si>
    <t>5月8日(五)</t>
    <phoneticPr fontId="19" type="noConversion"/>
  </si>
  <si>
    <t>5月11日(一)</t>
    <phoneticPr fontId="19" type="noConversion"/>
  </si>
  <si>
    <t>5月12日(二)</t>
    <phoneticPr fontId="19" type="noConversion"/>
  </si>
  <si>
    <t>5月13日(三)</t>
    <phoneticPr fontId="19" type="noConversion"/>
  </si>
  <si>
    <t>5月14日(四)</t>
    <phoneticPr fontId="19" type="noConversion"/>
  </si>
  <si>
    <t>5月15日(五)</t>
    <phoneticPr fontId="19" type="noConversion"/>
  </si>
  <si>
    <t>5月18日(一)</t>
    <phoneticPr fontId="19" type="noConversion"/>
  </si>
  <si>
    <t>5月19日(二)</t>
    <phoneticPr fontId="19" type="noConversion"/>
  </si>
  <si>
    <t>5月20日(三)</t>
    <phoneticPr fontId="19" type="noConversion"/>
  </si>
  <si>
    <t>5月21日(四)</t>
    <phoneticPr fontId="19" type="noConversion"/>
  </si>
  <si>
    <t>5月25日(一)</t>
    <phoneticPr fontId="19" type="noConversion"/>
  </si>
  <si>
    <t>5月26日(二)</t>
    <phoneticPr fontId="19" type="noConversion"/>
  </si>
  <si>
    <t>5月27日(三)</t>
    <phoneticPr fontId="19" type="noConversion"/>
  </si>
  <si>
    <t>5月28日(四)</t>
    <phoneticPr fontId="19" type="noConversion"/>
  </si>
  <si>
    <t>5月29日(五)</t>
    <phoneticPr fontId="19" type="noConversion"/>
  </si>
  <si>
    <t>5月22日(五)</t>
    <phoneticPr fontId="19" type="noConversion"/>
  </si>
  <si>
    <t>白飯</t>
    <phoneticPr fontId="19" type="noConversion"/>
  </si>
  <si>
    <t>燕麥飯</t>
    <phoneticPr fontId="19" type="noConversion"/>
  </si>
  <si>
    <t>芋頭糙米飯</t>
    <phoneticPr fontId="19" type="noConversion"/>
  </si>
  <si>
    <t>薏仁飯</t>
    <phoneticPr fontId="19" type="noConversion"/>
  </si>
  <si>
    <t>紫米飯</t>
    <phoneticPr fontId="19" type="noConversion"/>
  </si>
  <si>
    <t>胚芽蕎麥飯</t>
    <phoneticPr fontId="19" type="noConversion"/>
  </si>
  <si>
    <t>五穀飯</t>
    <phoneticPr fontId="19" type="noConversion"/>
  </si>
  <si>
    <t>紅豆飯</t>
    <phoneticPr fontId="19" type="noConversion"/>
  </si>
  <si>
    <t>地瓜飯</t>
    <phoneticPr fontId="19" type="noConversion"/>
  </si>
  <si>
    <t>糖醋肉</t>
    <phoneticPr fontId="19" type="noConversion"/>
  </si>
  <si>
    <t>深色蔬菜</t>
    <phoneticPr fontId="19" type="noConversion"/>
  </si>
  <si>
    <t>玉米雞蓉</t>
    <phoneticPr fontId="19" type="noConversion"/>
  </si>
  <si>
    <t>蒲仔珍菇湯</t>
    <phoneticPr fontId="19" type="noConversion"/>
  </si>
  <si>
    <t>筍子排骨湯</t>
    <phoneticPr fontId="19" type="noConversion"/>
  </si>
  <si>
    <t>蒜泥白肉</t>
    <phoneticPr fontId="19" type="noConversion"/>
  </si>
  <si>
    <t>茶碗蒸</t>
    <phoneticPr fontId="19" type="noConversion"/>
  </si>
  <si>
    <t>日式烏龍麵</t>
    <phoneticPr fontId="19" type="noConversion"/>
  </si>
  <si>
    <t>烤雞腿</t>
    <phoneticPr fontId="19" type="noConversion"/>
  </si>
  <si>
    <t>咖哩燴肉</t>
    <phoneticPr fontId="19" type="noConversion"/>
  </si>
  <si>
    <t>豆芽公仔麵</t>
    <phoneticPr fontId="19" type="noConversion"/>
  </si>
  <si>
    <t>冬瓜雞湯</t>
    <phoneticPr fontId="19" type="noConversion"/>
  </si>
  <si>
    <t>鮮筍扣肉</t>
    <phoneticPr fontId="19" type="noConversion"/>
  </si>
  <si>
    <t>高麗菜雞柳</t>
    <phoneticPr fontId="19" type="noConversion"/>
  </si>
  <si>
    <t>魯蛋</t>
    <phoneticPr fontId="19" type="noConversion"/>
  </si>
  <si>
    <t>米血冬粉湯</t>
    <phoneticPr fontId="19" type="noConversion"/>
  </si>
  <si>
    <t>洋芋海結湯</t>
    <phoneticPr fontId="19" type="noConversion"/>
  </si>
  <si>
    <t>起司馬鈴薯</t>
    <phoneticPr fontId="19" type="noConversion"/>
  </si>
  <si>
    <t>刺瓜排骨湯</t>
    <phoneticPr fontId="19" type="noConversion"/>
  </si>
  <si>
    <t>火腿炒飯</t>
    <phoneticPr fontId="19" type="noConversion"/>
  </si>
  <si>
    <t>沙茶鴨煲</t>
    <phoneticPr fontId="19" type="noConversion"/>
  </si>
  <si>
    <t>絲瓜麵線</t>
    <phoneticPr fontId="19" type="noConversion"/>
  </si>
  <si>
    <t>鐵板豬柳</t>
    <phoneticPr fontId="19" type="noConversion"/>
  </si>
  <si>
    <t>香菇蒸蛋</t>
    <phoneticPr fontId="19" type="noConversion"/>
  </si>
  <si>
    <t>紅燒豬腩</t>
    <phoneticPr fontId="19" type="noConversion"/>
  </si>
  <si>
    <t>肉燥炒麵</t>
    <phoneticPr fontId="19" type="noConversion"/>
  </si>
  <si>
    <t>烤腿排</t>
    <phoneticPr fontId="19" type="noConversion"/>
  </si>
  <si>
    <t>馬鈴薯燉肉</t>
    <phoneticPr fontId="19" type="noConversion"/>
  </si>
  <si>
    <t>冬瓜薏仁湯</t>
    <phoneticPr fontId="19" type="noConversion"/>
  </si>
  <si>
    <t>三杯雞</t>
    <phoneticPr fontId="19" type="noConversion"/>
  </si>
  <si>
    <t>筍香燒雞</t>
    <phoneticPr fontId="19" type="noConversion"/>
  </si>
  <si>
    <t>韓式豬肉鍋</t>
    <phoneticPr fontId="19" type="noConversion"/>
  </si>
  <si>
    <t>蒲仔蛋花湯</t>
    <phoneticPr fontId="19" type="noConversion"/>
  </si>
  <si>
    <t>泰式打拋豬</t>
    <phoneticPr fontId="19" type="noConversion"/>
  </si>
  <si>
    <t>鐵板麵</t>
    <phoneticPr fontId="19" type="noConversion"/>
  </si>
  <si>
    <t>洋芋豆皮湯</t>
    <phoneticPr fontId="19" type="noConversion"/>
  </si>
  <si>
    <t>香菇燉雞</t>
    <phoneticPr fontId="19" type="noConversion"/>
  </si>
  <si>
    <t>焗烤螺絲粉</t>
    <phoneticPr fontId="19" type="noConversion"/>
  </si>
  <si>
    <t>冬瓜鴨肉</t>
    <phoneticPr fontId="19" type="noConversion"/>
  </si>
  <si>
    <t>咖哩南瓜</t>
    <phoneticPr fontId="19" type="noConversion"/>
  </si>
  <si>
    <t>筍子肉粳湯</t>
    <phoneticPr fontId="19" type="noConversion"/>
  </si>
  <si>
    <t>炸雞翅(炸)</t>
    <phoneticPr fontId="19" type="noConversion"/>
  </si>
  <si>
    <t>洋蔥魩魚炒蛋(海)</t>
    <phoneticPr fontId="19" type="noConversion"/>
  </si>
  <si>
    <t>家常豆腐(豆)</t>
    <phoneticPr fontId="19" type="noConversion"/>
  </si>
  <si>
    <t>手撕包(冷)</t>
    <phoneticPr fontId="19" type="noConversion"/>
  </si>
  <si>
    <t>麻婆豆腐</t>
    <phoneticPr fontId="19" type="noConversion"/>
  </si>
  <si>
    <t>味噌豆腐湯(豆)</t>
    <phoneticPr fontId="19" type="noConversion"/>
  </si>
  <si>
    <t>麻婆豆腐(豆)</t>
    <phoneticPr fontId="19" type="noConversion"/>
  </si>
  <si>
    <t>蝦仁玉米炒蛋(海)</t>
    <phoneticPr fontId="19" type="noConversion"/>
  </si>
  <si>
    <t>鳥蛋肉末(豆)</t>
    <phoneticPr fontId="19" type="noConversion"/>
  </si>
  <si>
    <t>茄汁熱狗(加)</t>
    <phoneticPr fontId="19" type="noConversion"/>
  </si>
  <si>
    <t>柳葉魚(炸)(加)(海)</t>
    <phoneticPr fontId="19" type="noConversion"/>
  </si>
  <si>
    <t>小牛角(冷)</t>
    <phoneticPr fontId="19" type="noConversion"/>
  </si>
  <si>
    <t>蔥花卷(冷)</t>
    <phoneticPr fontId="19" type="noConversion"/>
  </si>
  <si>
    <t>番茄炒蛋(豆)</t>
    <phoneticPr fontId="19" type="noConversion"/>
  </si>
  <si>
    <t>榨菜肉絲湯</t>
    <phoneticPr fontId="19" type="noConversion"/>
  </si>
  <si>
    <t>丹麥包(冷)</t>
    <phoneticPr fontId="19" type="noConversion"/>
  </si>
  <si>
    <t>蘿蔔豆腐湯(豆)</t>
    <phoneticPr fontId="19" type="noConversion"/>
  </si>
  <si>
    <t>檸檬翅腿</t>
    <phoneticPr fontId="19" type="noConversion"/>
  </si>
  <si>
    <t>榨菜肉絲湯(醃)</t>
    <phoneticPr fontId="19" type="noConversion"/>
  </si>
  <si>
    <t>白飯</t>
    <phoneticPr fontId="19" type="noConversion"/>
  </si>
  <si>
    <t>蒸</t>
    <phoneticPr fontId="19" type="noConversion"/>
  </si>
  <si>
    <t>糖醋肉</t>
    <phoneticPr fontId="19" type="noConversion"/>
  </si>
  <si>
    <t>煮</t>
    <phoneticPr fontId="19" type="noConversion"/>
  </si>
  <si>
    <t>檸檬翅腿</t>
    <phoneticPr fontId="19" type="noConversion"/>
  </si>
  <si>
    <t>烤</t>
    <phoneticPr fontId="19" type="noConversion"/>
  </si>
  <si>
    <t>玉米雞蓉</t>
    <phoneticPr fontId="19" type="noConversion"/>
  </si>
  <si>
    <t>深色蔬菜</t>
    <phoneticPr fontId="19" type="noConversion"/>
  </si>
  <si>
    <t>炒</t>
    <phoneticPr fontId="19" type="noConversion"/>
  </si>
  <si>
    <t>蒲仔珍菇湯</t>
    <phoneticPr fontId="19" type="noConversion"/>
  </si>
  <si>
    <t>炸雞翅</t>
    <phoneticPr fontId="19" type="noConversion"/>
  </si>
  <si>
    <t>洋蔥魩魚炒蛋</t>
    <phoneticPr fontId="19" type="noConversion"/>
  </si>
  <si>
    <t>炒</t>
    <phoneticPr fontId="19" type="noConversion"/>
  </si>
  <si>
    <t>酸菜滷味</t>
    <phoneticPr fontId="19" type="noConversion"/>
  </si>
  <si>
    <t>滷</t>
    <phoneticPr fontId="19" type="noConversion"/>
  </si>
  <si>
    <t>筍子排骨湯</t>
    <phoneticPr fontId="19" type="noConversion"/>
  </si>
  <si>
    <t>燕麥飯</t>
    <phoneticPr fontId="19" type="noConversion"/>
  </si>
  <si>
    <t>蒜泥白肉</t>
    <phoneticPr fontId="19" type="noConversion"/>
  </si>
  <si>
    <t>煮</t>
    <phoneticPr fontId="19" type="noConversion"/>
  </si>
  <si>
    <t>茶碗蒸</t>
    <phoneticPr fontId="19" type="noConversion"/>
  </si>
  <si>
    <t>蒸</t>
    <phoneticPr fontId="19" type="noConversion"/>
  </si>
  <si>
    <t>家常豆腐</t>
    <phoneticPr fontId="19" type="noConversion"/>
  </si>
  <si>
    <t>日式烏龍麵</t>
    <phoneticPr fontId="19" type="noConversion"/>
  </si>
  <si>
    <t>雞米花</t>
    <phoneticPr fontId="19" type="noConversion"/>
  </si>
  <si>
    <t>雞米花(炸)</t>
    <phoneticPr fontId="19" type="noConversion"/>
  </si>
  <si>
    <t>炸</t>
    <phoneticPr fontId="19" type="noConversion"/>
  </si>
  <si>
    <t>手撕包</t>
    <phoneticPr fontId="19" type="noConversion"/>
  </si>
  <si>
    <t>烤</t>
    <phoneticPr fontId="19" type="noConversion"/>
  </si>
  <si>
    <t>味噌豆腐湯</t>
    <phoneticPr fontId="19" type="noConversion"/>
  </si>
  <si>
    <t>芋頭糙米飯</t>
    <phoneticPr fontId="19" type="noConversion"/>
  </si>
  <si>
    <t>烤雞腿</t>
    <phoneticPr fontId="19" type="noConversion"/>
  </si>
  <si>
    <t>咖哩燴肉</t>
    <phoneticPr fontId="19" type="noConversion"/>
  </si>
  <si>
    <t>豆芽公仔麵</t>
    <phoneticPr fontId="19" type="noConversion"/>
  </si>
  <si>
    <t>冬瓜雞湯</t>
    <phoneticPr fontId="19" type="noConversion"/>
  </si>
  <si>
    <t>白飯</t>
    <phoneticPr fontId="19" type="noConversion"/>
  </si>
  <si>
    <t>鮮筍扣肉</t>
    <phoneticPr fontId="19" type="noConversion"/>
  </si>
  <si>
    <t>滷蛋</t>
    <phoneticPr fontId="19" type="noConversion"/>
  </si>
  <si>
    <t>高麗菜雞柳</t>
    <phoneticPr fontId="19" type="noConversion"/>
  </si>
  <si>
    <t>炒</t>
    <phoneticPr fontId="19" type="noConversion"/>
  </si>
  <si>
    <t>米血冬粉湯</t>
    <phoneticPr fontId="19" type="noConversion"/>
  </si>
  <si>
    <t>蝦仁玉米炒蛋</t>
    <phoneticPr fontId="19" type="noConversion"/>
  </si>
  <si>
    <t>洋芋海結湯</t>
    <phoneticPr fontId="19" type="noConversion"/>
  </si>
  <si>
    <t>薏仁飯</t>
    <phoneticPr fontId="19" type="noConversion"/>
  </si>
  <si>
    <t>起司馬鈴薯</t>
    <phoneticPr fontId="19" type="noConversion"/>
  </si>
  <si>
    <t>刺瓜排骨湯</t>
    <phoneticPr fontId="19" type="noConversion"/>
  </si>
  <si>
    <t>火腿炒飯</t>
    <phoneticPr fontId="19" type="noConversion"/>
  </si>
  <si>
    <t>芝麻蜜排骨</t>
    <phoneticPr fontId="19" type="noConversion"/>
  </si>
  <si>
    <t>烤饅頭</t>
    <phoneticPr fontId="19" type="noConversion"/>
  </si>
  <si>
    <t>柴魚海帶湯</t>
    <phoneticPr fontId="19" type="noConversion"/>
  </si>
  <si>
    <t>紫米飯</t>
    <phoneticPr fontId="19" type="noConversion"/>
  </si>
  <si>
    <t>鳥蛋肉末</t>
    <phoneticPr fontId="19" type="noConversion"/>
  </si>
  <si>
    <t>酸辣湯</t>
    <phoneticPr fontId="19" type="noConversion"/>
  </si>
  <si>
    <t>芡</t>
    <phoneticPr fontId="19" type="noConversion"/>
  </si>
  <si>
    <t>沙茶鴨煲</t>
    <phoneticPr fontId="19" type="noConversion"/>
  </si>
  <si>
    <t>茄汁熱狗</t>
    <phoneticPr fontId="19" type="noConversion"/>
  </si>
  <si>
    <t>絲瓜麵線</t>
    <phoneticPr fontId="19" type="noConversion"/>
  </si>
  <si>
    <t>筍子肉羹湯</t>
    <phoneticPr fontId="19" type="noConversion"/>
  </si>
  <si>
    <t>鐵板豬柳</t>
    <phoneticPr fontId="19" type="noConversion"/>
  </si>
  <si>
    <t>香菇蒸蛋</t>
    <phoneticPr fontId="19" type="noConversion"/>
  </si>
  <si>
    <t>胚芽蕎麥飯</t>
    <phoneticPr fontId="19" type="noConversion"/>
  </si>
  <si>
    <t>紅燒豬腩</t>
    <phoneticPr fontId="19" type="noConversion"/>
  </si>
  <si>
    <t>柳葉魚</t>
    <phoneticPr fontId="19" type="noConversion"/>
  </si>
  <si>
    <t>玉米濃湯</t>
    <phoneticPr fontId="19" type="noConversion"/>
  </si>
  <si>
    <t>玉米濃湯(芡)</t>
    <phoneticPr fontId="19" type="noConversion"/>
  </si>
  <si>
    <t>肉燥炒麵</t>
    <phoneticPr fontId="19" type="noConversion"/>
  </si>
  <si>
    <t>小牛角</t>
    <phoneticPr fontId="19" type="noConversion"/>
  </si>
  <si>
    <t>地瓜飯</t>
    <phoneticPr fontId="19" type="noConversion"/>
  </si>
  <si>
    <t>烤腿排</t>
    <phoneticPr fontId="19" type="noConversion"/>
  </si>
  <si>
    <t>馬鈴薯燉肉</t>
    <phoneticPr fontId="19" type="noConversion"/>
  </si>
  <si>
    <t>冬瓜薏仁湯</t>
    <phoneticPr fontId="19" type="noConversion"/>
  </si>
  <si>
    <t>三杯雞</t>
    <phoneticPr fontId="19" type="noConversion"/>
  </si>
  <si>
    <t>番茄炒蛋</t>
    <phoneticPr fontId="19" type="noConversion"/>
  </si>
  <si>
    <t>蔥花捲</t>
    <phoneticPr fontId="19" type="noConversion"/>
  </si>
  <si>
    <t>筍香燒雞</t>
    <phoneticPr fontId="19" type="noConversion"/>
  </si>
  <si>
    <t>韓式豬肉鍋</t>
    <phoneticPr fontId="19" type="noConversion"/>
  </si>
  <si>
    <t>煮</t>
    <phoneticPr fontId="19" type="noConversion"/>
  </si>
  <si>
    <t>蒲仔蛋花湯</t>
    <phoneticPr fontId="19" type="noConversion"/>
  </si>
  <si>
    <t>紅豆飯</t>
    <phoneticPr fontId="19" type="noConversion"/>
  </si>
  <si>
    <t>泰式打拋豬</t>
    <phoneticPr fontId="19" type="noConversion"/>
  </si>
  <si>
    <t>深色蔬菜</t>
    <phoneticPr fontId="19" type="noConversion"/>
  </si>
  <si>
    <t>蘿蔔豆腐湯</t>
    <phoneticPr fontId="19" type="noConversion"/>
  </si>
  <si>
    <t>鐵板麵</t>
    <phoneticPr fontId="19" type="noConversion"/>
  </si>
  <si>
    <t>丹麥包</t>
    <phoneticPr fontId="19" type="noConversion"/>
  </si>
  <si>
    <t>洋芋豆皮湯</t>
    <phoneticPr fontId="19" type="noConversion"/>
  </si>
  <si>
    <t>五穀飯</t>
    <phoneticPr fontId="19" type="noConversion"/>
  </si>
  <si>
    <t>香菇燉雞</t>
    <phoneticPr fontId="19" type="noConversion"/>
  </si>
  <si>
    <t>焗烤螺絲粉</t>
    <phoneticPr fontId="19" type="noConversion"/>
  </si>
  <si>
    <t>白飯</t>
    <phoneticPr fontId="19" type="noConversion"/>
  </si>
  <si>
    <t>蒸</t>
    <phoneticPr fontId="19" type="noConversion"/>
  </si>
  <si>
    <t>冬瓜鴨肉</t>
    <phoneticPr fontId="19" type="noConversion"/>
  </si>
  <si>
    <t>雞塊</t>
    <phoneticPr fontId="19" type="noConversion"/>
  </si>
  <si>
    <t>咖哩南瓜</t>
    <phoneticPr fontId="19" type="noConversion"/>
  </si>
  <si>
    <t>炒</t>
    <phoneticPr fontId="19" type="noConversion"/>
  </si>
  <si>
    <t>筍子排骨湯</t>
    <phoneticPr fontId="19" type="noConversion"/>
  </si>
  <si>
    <t>煮</t>
    <phoneticPr fontId="19" type="noConversion"/>
  </si>
  <si>
    <t>香筍肉粳</t>
    <phoneticPr fontId="19" type="noConversion"/>
  </si>
  <si>
    <t>芽菜三絲</t>
    <phoneticPr fontId="19" type="noConversion"/>
  </si>
  <si>
    <t xml:space="preserve"> 炸雞排</t>
    <phoneticPr fontId="19" type="noConversion"/>
  </si>
  <si>
    <t>炸</t>
    <phoneticPr fontId="19" type="noConversion"/>
  </si>
  <si>
    <t>麻油雞</t>
    <phoneticPr fontId="19" type="noConversion"/>
  </si>
  <si>
    <t>煮</t>
    <phoneticPr fontId="19" type="noConversion"/>
  </si>
  <si>
    <t>芽菜三絲</t>
    <phoneticPr fontId="19" type="noConversion"/>
  </si>
  <si>
    <t>香筍肉粳</t>
    <phoneticPr fontId="19" type="noConversion"/>
  </si>
  <si>
    <t>筍子</t>
  </si>
  <si>
    <t>生鮮翅腿</t>
  </si>
  <si>
    <t>蒲瓜</t>
    <phoneticPr fontId="19" type="noConversion"/>
  </si>
  <si>
    <t>米血</t>
  </si>
  <si>
    <t>海帶</t>
  </si>
  <si>
    <t>酸菜</t>
    <phoneticPr fontId="19" type="noConversion"/>
  </si>
  <si>
    <t>燕麥</t>
    <phoneticPr fontId="19" type="noConversion"/>
  </si>
  <si>
    <t>玉米</t>
    <phoneticPr fontId="19" type="noConversion"/>
  </si>
  <si>
    <t>手撕包</t>
    <phoneticPr fontId="19" type="noConversion"/>
  </si>
  <si>
    <t>冷</t>
    <phoneticPr fontId="19" type="noConversion"/>
  </si>
  <si>
    <t>香腸</t>
    <phoneticPr fontId="19" type="noConversion"/>
  </si>
  <si>
    <t>加</t>
    <phoneticPr fontId="19" type="noConversion"/>
  </si>
  <si>
    <t>芋頭</t>
    <phoneticPr fontId="19" type="noConversion"/>
  </si>
  <si>
    <t>糙米</t>
    <phoneticPr fontId="19" type="noConversion"/>
  </si>
  <si>
    <t>生鮮筍子</t>
    <phoneticPr fontId="19" type="noConversion"/>
  </si>
  <si>
    <t>生鮮豬肉</t>
    <phoneticPr fontId="19" type="noConversion"/>
  </si>
  <si>
    <t>生鮮雞柳</t>
  </si>
  <si>
    <t>米血</t>
    <phoneticPr fontId="19" type="noConversion"/>
  </si>
  <si>
    <t>冬粉</t>
    <phoneticPr fontId="19" type="noConversion"/>
  </si>
  <si>
    <t>生鮮雞排</t>
  </si>
  <si>
    <t>蝦仁</t>
    <phoneticPr fontId="19" type="noConversion"/>
  </si>
  <si>
    <t>紅蘿蔔</t>
    <phoneticPr fontId="19" type="noConversion"/>
  </si>
  <si>
    <t>蛋</t>
    <phoneticPr fontId="19" type="noConversion"/>
  </si>
  <si>
    <t>薏仁</t>
    <phoneticPr fontId="19" type="noConversion"/>
  </si>
  <si>
    <t>火腿</t>
    <phoneticPr fontId="19" type="noConversion"/>
  </si>
  <si>
    <t>生鮮排骨</t>
    <phoneticPr fontId="19" type="noConversion"/>
  </si>
  <si>
    <t>白芝麻</t>
    <phoneticPr fontId="19" type="noConversion"/>
  </si>
  <si>
    <t>烤饅頭</t>
    <phoneticPr fontId="19" type="noConversion"/>
  </si>
  <si>
    <t>紫米</t>
    <phoneticPr fontId="19" type="noConversion"/>
  </si>
  <si>
    <t>鳥蛋</t>
  </si>
  <si>
    <t>非基改豆干</t>
    <phoneticPr fontId="19" type="noConversion"/>
  </si>
  <si>
    <t>酸辣湯(芡)(醃)(豆)</t>
    <phoneticPr fontId="19" type="noConversion"/>
  </si>
  <si>
    <t>豆</t>
    <phoneticPr fontId="19" type="noConversion"/>
  </si>
  <si>
    <t>洋蔥</t>
    <phoneticPr fontId="19" type="noConversion"/>
  </si>
  <si>
    <t>生鮮豬肉</t>
    <phoneticPr fontId="19" type="noConversion"/>
  </si>
  <si>
    <t>胚芽米</t>
    <phoneticPr fontId="19" type="noConversion"/>
  </si>
  <si>
    <t>蕎麥</t>
    <phoneticPr fontId="19" type="noConversion"/>
  </si>
  <si>
    <t>柳葉魚</t>
    <phoneticPr fontId="19" type="noConversion"/>
  </si>
  <si>
    <t>海</t>
    <phoneticPr fontId="19" type="noConversion"/>
  </si>
  <si>
    <t>牛角</t>
    <phoneticPr fontId="19" type="noConversion"/>
  </si>
  <si>
    <t>地瓜</t>
    <phoneticPr fontId="19" type="noConversion"/>
  </si>
  <si>
    <t>薏仁</t>
    <phoneticPr fontId="19" type="noConversion"/>
  </si>
  <si>
    <t>冬瓜</t>
    <phoneticPr fontId="19" type="noConversion"/>
  </si>
  <si>
    <t>蔥花捲</t>
    <phoneticPr fontId="19" type="noConversion"/>
  </si>
  <si>
    <t>榨菜</t>
  </si>
  <si>
    <t>大白菜</t>
    <phoneticPr fontId="19" type="noConversion"/>
  </si>
  <si>
    <t>泡菜</t>
    <phoneticPr fontId="19" type="noConversion"/>
  </si>
  <si>
    <t>生鮮豬肉</t>
    <phoneticPr fontId="19" type="noConversion"/>
  </si>
  <si>
    <t>加</t>
    <phoneticPr fontId="19" type="noConversion"/>
  </si>
  <si>
    <t>紅豆</t>
    <phoneticPr fontId="19" type="noConversion"/>
  </si>
  <si>
    <t>白蘿蔔</t>
    <phoneticPr fontId="19" type="noConversion"/>
  </si>
  <si>
    <t>非基改豆腐</t>
    <phoneticPr fontId="19" type="noConversion"/>
  </si>
  <si>
    <t>豆</t>
    <phoneticPr fontId="19" type="noConversion"/>
  </si>
  <si>
    <t>丹麥包</t>
    <phoneticPr fontId="19" type="noConversion"/>
  </si>
  <si>
    <t>冷</t>
    <phoneticPr fontId="19" type="noConversion"/>
  </si>
  <si>
    <t>小黃瓜</t>
    <phoneticPr fontId="19" type="noConversion"/>
  </si>
  <si>
    <t>馬鈴薯</t>
    <phoneticPr fontId="19" type="noConversion"/>
  </si>
  <si>
    <t>非基改豆皮</t>
    <phoneticPr fontId="19" type="noConversion"/>
  </si>
  <si>
    <t>五穀米</t>
    <phoneticPr fontId="19" type="noConversion"/>
  </si>
  <si>
    <t>生鮮雞肉</t>
    <phoneticPr fontId="19" type="noConversion"/>
  </si>
  <si>
    <t>香菇</t>
    <phoneticPr fontId="19" type="noConversion"/>
  </si>
  <si>
    <t>水煮蛋</t>
    <phoneticPr fontId="19" type="noConversion"/>
  </si>
  <si>
    <t>白米</t>
    <phoneticPr fontId="19" type="noConversion"/>
  </si>
  <si>
    <t>雞塊</t>
    <phoneticPr fontId="19" type="noConversion"/>
  </si>
  <si>
    <t>南瓜</t>
    <phoneticPr fontId="19" type="noConversion"/>
  </si>
  <si>
    <t>生鮮鴨肉</t>
    <phoneticPr fontId="19" type="noConversion"/>
  </si>
  <si>
    <t>茄汁熱狗</t>
    <phoneticPr fontId="19" type="noConversion"/>
  </si>
  <si>
    <t>絲瓜麵線</t>
    <phoneticPr fontId="19" type="noConversion"/>
  </si>
  <si>
    <t>麵線</t>
    <phoneticPr fontId="19" type="noConversion"/>
  </si>
  <si>
    <t>肉羹</t>
    <phoneticPr fontId="19" type="noConversion"/>
  </si>
  <si>
    <t>鳳梨</t>
    <phoneticPr fontId="19" type="noConversion"/>
  </si>
  <si>
    <t>紅蘿蔔</t>
    <phoneticPr fontId="19" type="noConversion"/>
  </si>
  <si>
    <t>馬鈴薯</t>
    <phoneticPr fontId="19" type="noConversion"/>
  </si>
  <si>
    <t>洋蔥</t>
    <phoneticPr fontId="19" type="noConversion"/>
  </si>
  <si>
    <t>生鮮豬肉</t>
    <phoneticPr fontId="19" type="noConversion"/>
  </si>
  <si>
    <t>青豆仁</t>
    <phoneticPr fontId="19" type="noConversion"/>
  </si>
  <si>
    <t>豆芽菜</t>
    <phoneticPr fontId="19" type="noConversion"/>
  </si>
  <si>
    <t>公仔麵</t>
    <phoneticPr fontId="19" type="noConversion"/>
  </si>
  <si>
    <t>冬瓜</t>
    <phoneticPr fontId="19" type="noConversion"/>
  </si>
  <si>
    <t>生鮮雞肉</t>
    <phoneticPr fontId="19" type="noConversion"/>
  </si>
  <si>
    <t>生鮮雞腿</t>
    <phoneticPr fontId="19" type="noConversion"/>
  </si>
  <si>
    <t>杏鮑菇</t>
    <phoneticPr fontId="19" type="noConversion"/>
  </si>
  <si>
    <t>金針菇</t>
    <phoneticPr fontId="19" type="noConversion"/>
  </si>
  <si>
    <t>豆輪</t>
    <phoneticPr fontId="19" type="noConversion"/>
  </si>
  <si>
    <t>非基改豆腐</t>
    <phoneticPr fontId="19" type="noConversion"/>
  </si>
  <si>
    <t>豆</t>
    <phoneticPr fontId="19" type="noConversion"/>
  </si>
  <si>
    <t>螺絲麵</t>
    <phoneticPr fontId="19" type="noConversion"/>
  </si>
  <si>
    <t>馬鈴薯</t>
    <phoneticPr fontId="19" type="noConversion"/>
  </si>
  <si>
    <t>炸雞腿</t>
    <phoneticPr fontId="19" type="noConversion"/>
  </si>
  <si>
    <t>炸雞排(炸)</t>
    <phoneticPr fontId="19" type="noConversion"/>
  </si>
  <si>
    <t>炸雞腿(炸)</t>
    <phoneticPr fontId="19" type="noConversion"/>
  </si>
  <si>
    <t>炸</t>
    <phoneticPr fontId="19" type="noConversion"/>
  </si>
  <si>
    <t>檸檬雞翅</t>
    <phoneticPr fontId="19" type="noConversion"/>
  </si>
  <si>
    <t>淺色蔬菜</t>
    <phoneticPr fontId="19" type="noConversion"/>
  </si>
  <si>
    <t>冷</t>
    <phoneticPr fontId="19" type="noConversion"/>
  </si>
  <si>
    <t>檸檬雞翅</t>
    <phoneticPr fontId="19" type="noConversion"/>
  </si>
  <si>
    <t>檸檬雞翅</t>
    <phoneticPr fontId="19" type="noConversion"/>
  </si>
  <si>
    <t>碧綠佐花枝丸</t>
    <phoneticPr fontId="19" type="noConversion"/>
  </si>
  <si>
    <t>茶葉蛋</t>
    <phoneticPr fontId="19" type="noConversion"/>
  </si>
  <si>
    <t>麻油雞</t>
    <phoneticPr fontId="19" type="noConversion"/>
  </si>
  <si>
    <t>里肌豬排</t>
    <phoneticPr fontId="19" type="noConversion"/>
  </si>
  <si>
    <t>深色蔬菜</t>
    <phoneticPr fontId="19" type="noConversion"/>
  </si>
  <si>
    <t>古早味粉圓</t>
    <phoneticPr fontId="19" type="noConversion"/>
  </si>
  <si>
    <t>冬瓜圓圓</t>
    <phoneticPr fontId="19" type="noConversion"/>
  </si>
  <si>
    <t>彰泰國中---金大立廠商菜單</t>
    <phoneticPr fontId="19" type="noConversion"/>
  </si>
  <si>
    <t>芝麻蜜排骨</t>
    <phoneticPr fontId="19" type="noConversion"/>
  </si>
  <si>
    <t>烤饅頭(冷)</t>
    <phoneticPr fontId="19" type="noConversion"/>
  </si>
  <si>
    <t>淺色蔬菜</t>
    <phoneticPr fontId="19" type="noConversion"/>
  </si>
  <si>
    <t>柴魚海帶湯</t>
    <phoneticPr fontId="19" type="noConversion"/>
  </si>
  <si>
    <t>國三</t>
    <phoneticPr fontId="19" type="noConversion"/>
  </si>
  <si>
    <t>包子</t>
    <phoneticPr fontId="19" type="noConversion"/>
  </si>
  <si>
    <t>粽子</t>
    <phoneticPr fontId="19" type="noConversion"/>
  </si>
  <si>
    <t>蛋糕</t>
    <phoneticPr fontId="19" type="noConversion"/>
  </si>
  <si>
    <t>淺色蔬菜</t>
    <phoneticPr fontId="19" type="noConversion"/>
  </si>
  <si>
    <t>柴魚海帶湯</t>
    <phoneticPr fontId="19" type="noConversion"/>
  </si>
  <si>
    <t>火腿炒飯</t>
    <phoneticPr fontId="19" type="noConversion"/>
  </si>
  <si>
    <t>蒲燒魚(海)</t>
    <phoneticPr fontId="19" type="noConversion"/>
  </si>
  <si>
    <t>芹菜配香腸(加)</t>
    <phoneticPr fontId="19" type="noConversion"/>
  </si>
  <si>
    <t>煉乳銀絲卷(冷)</t>
    <phoneticPr fontId="19" type="noConversion"/>
  </si>
  <si>
    <t>炸雞腿(炸)</t>
    <phoneticPr fontId="19" type="noConversion"/>
  </si>
  <si>
    <t>卡啦雞排(炸)</t>
    <phoneticPr fontId="19" type="noConversion"/>
  </si>
  <si>
    <t>雞塊(加)</t>
    <phoneticPr fontId="19" type="noConversion"/>
  </si>
  <si>
    <t>薯餅(加)</t>
    <phoneticPr fontId="19" type="noConversion"/>
  </si>
  <si>
    <t>古早味粉圓</t>
    <phoneticPr fontId="19" type="noConversion"/>
  </si>
  <si>
    <t>粉圓</t>
    <phoneticPr fontId="19" type="noConversion"/>
  </si>
  <si>
    <t>芹菜配香腸</t>
    <phoneticPr fontId="19" type="noConversion"/>
  </si>
  <si>
    <t>芹菜</t>
    <phoneticPr fontId="19" type="noConversion"/>
  </si>
  <si>
    <t>茶葉蛋</t>
    <phoneticPr fontId="19" type="noConversion"/>
  </si>
  <si>
    <t>蒲燒魚</t>
    <phoneticPr fontId="19" type="noConversion"/>
  </si>
  <si>
    <t>蒲燒魚</t>
    <phoneticPr fontId="19" type="noConversion"/>
  </si>
  <si>
    <t>蒸</t>
    <phoneticPr fontId="19" type="noConversion"/>
  </si>
  <si>
    <t>海</t>
    <phoneticPr fontId="19" type="noConversion"/>
  </si>
  <si>
    <t>蛋</t>
    <phoneticPr fontId="19" type="noConversion"/>
  </si>
  <si>
    <t>薯條</t>
    <phoneticPr fontId="19" type="noConversion"/>
  </si>
  <si>
    <t>烤</t>
    <phoneticPr fontId="19" type="noConversion"/>
  </si>
  <si>
    <t>薯條</t>
    <phoneticPr fontId="19" type="noConversion"/>
  </si>
  <si>
    <t>冬瓜圓圓</t>
    <phoneticPr fontId="19" type="noConversion"/>
  </si>
  <si>
    <t>冬瓜角</t>
    <phoneticPr fontId="19" type="noConversion"/>
  </si>
  <si>
    <t>里肌豬排</t>
    <phoneticPr fontId="19" type="noConversion"/>
  </si>
  <si>
    <t>生鮮豬排</t>
    <phoneticPr fontId="19" type="noConversion"/>
  </si>
  <si>
    <t>煮</t>
    <phoneticPr fontId="19" type="noConversion"/>
  </si>
  <si>
    <t>地瓜球+薯花</t>
    <phoneticPr fontId="19" type="noConversion"/>
  </si>
  <si>
    <t>地瓜球</t>
    <phoneticPr fontId="19" type="noConversion"/>
  </si>
  <si>
    <t>薯花</t>
    <phoneticPr fontId="19" type="noConversion"/>
  </si>
  <si>
    <t>地瓜球+薯花(炸)(加)</t>
    <phoneticPr fontId="19" type="noConversion"/>
  </si>
  <si>
    <t>炸</t>
    <phoneticPr fontId="19" type="noConversion"/>
  </si>
  <si>
    <t>煉乳銀絲卷</t>
    <phoneticPr fontId="19" type="noConversion"/>
  </si>
  <si>
    <t>銀絲卷</t>
    <phoneticPr fontId="19" type="noConversion"/>
  </si>
  <si>
    <t>冷</t>
    <phoneticPr fontId="19" type="noConversion"/>
  </si>
  <si>
    <t>薯餅</t>
    <phoneticPr fontId="19" type="noConversion"/>
  </si>
  <si>
    <t>炸雞腿</t>
    <phoneticPr fontId="19" type="noConversion"/>
  </si>
  <si>
    <t>鍋貼</t>
    <phoneticPr fontId="19" type="noConversion"/>
  </si>
  <si>
    <t>雞排</t>
    <phoneticPr fontId="19" type="noConversion"/>
  </si>
  <si>
    <t>卡啦雞排</t>
    <phoneticPr fontId="19" type="noConversion"/>
  </si>
  <si>
    <t>醃</t>
    <phoneticPr fontId="19" type="noConversion"/>
  </si>
  <si>
    <t>酸菜滷味(豆)(醃)</t>
    <phoneticPr fontId="19" type="noConversion"/>
  </si>
  <si>
    <t>加</t>
    <phoneticPr fontId="19" type="noConversion"/>
  </si>
  <si>
    <t>洋蔥</t>
    <phoneticPr fontId="19" type="noConversion"/>
  </si>
  <si>
    <t>碧綠佐花枝丸</t>
    <phoneticPr fontId="19" type="noConversion"/>
  </si>
  <si>
    <t>花枝丸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</si>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</sst>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2"/>
      <name val="新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3" fillId="25" borderId="29" xfId="19" applyFont="1" applyFill="1" applyBorder="1" applyAlignment="1">
      <alignment vertical="center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25" borderId="2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3" fillId="25" borderId="47" xfId="0" applyNumberFormat="1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0" fillId="27" borderId="12" xfId="0" applyFill="1" applyBorder="1" applyAlignment="1">
      <alignment horizontal="center" vertical="center" shrinkToFit="1"/>
    </xf>
    <xf numFmtId="0" fontId="25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45" xfId="0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ont="1" applyFill="1" applyBorder="1" applyAlignment="1">
      <alignment horizontal="center" vertical="center" shrinkToFit="1"/>
    </xf>
    <xf numFmtId="0" fontId="3" fillId="25" borderId="0" xfId="19" applyFont="1" applyFill="1"/>
    <xf numFmtId="0" fontId="3" fillId="0" borderId="0" xfId="0" applyFont="1">
      <alignment vertical="center"/>
    </xf>
    <xf numFmtId="0" fontId="3" fillId="25" borderId="33" xfId="19" applyFont="1" applyFill="1" applyBorder="1" applyAlignment="1">
      <alignment horizontal="center" vertical="center" shrinkToFit="1"/>
    </xf>
    <xf numFmtId="0" fontId="3" fillId="25" borderId="34" xfId="19" applyFont="1" applyFill="1" applyBorder="1" applyAlignment="1">
      <alignment horizontal="center" vertical="center" shrinkToFit="1"/>
    </xf>
    <xf numFmtId="0" fontId="3" fillId="25" borderId="37" xfId="19" applyFont="1" applyFill="1" applyBorder="1" applyAlignment="1">
      <alignment horizontal="center" vertical="center" shrinkToFit="1"/>
    </xf>
    <xf numFmtId="0" fontId="3" fillId="25" borderId="35" xfId="19" applyFont="1" applyFill="1" applyBorder="1" applyAlignment="1">
      <alignment horizontal="center" vertical="center" shrinkToFit="1"/>
    </xf>
    <xf numFmtId="0" fontId="3" fillId="25" borderId="36" xfId="19" applyFont="1" applyFill="1" applyBorder="1" applyAlignment="1">
      <alignment horizontal="center" vertical="center" shrinkToFit="1"/>
    </xf>
    <xf numFmtId="0" fontId="3" fillId="25" borderId="38" xfId="19" applyFont="1" applyFill="1" applyBorder="1" applyAlignment="1">
      <alignment horizontal="center" vertical="center" shrinkToFit="1"/>
    </xf>
    <xf numFmtId="0" fontId="3" fillId="25" borderId="0" xfId="19" applyFont="1" applyFill="1" applyBorder="1" applyAlignment="1">
      <alignment horizontal="center" vertical="center"/>
    </xf>
    <xf numFmtId="0" fontId="3" fillId="25" borderId="69" xfId="19" applyFont="1" applyFill="1" applyBorder="1" applyAlignment="1">
      <alignment horizontal="center" vertical="center" shrinkToFit="1"/>
    </xf>
    <xf numFmtId="0" fontId="3" fillId="25" borderId="70" xfId="19" applyFont="1" applyFill="1" applyBorder="1" applyAlignment="1">
      <alignment horizontal="center" vertical="center" shrinkToFit="1"/>
    </xf>
    <xf numFmtId="0" fontId="3" fillId="25" borderId="0" xfId="19" applyFont="1" applyFill="1" applyBorder="1" applyAlignment="1">
      <alignment horizontal="center" vertical="center" shrinkToFit="1"/>
    </xf>
    <xf numFmtId="0" fontId="26" fillId="24" borderId="13" xfId="0" applyFont="1" applyFill="1" applyBorder="1" applyAlignment="1">
      <alignment horizontal="left" vertical="center" shrinkToFit="1"/>
    </xf>
    <xf numFmtId="0" fontId="26" fillId="25" borderId="13" xfId="0" applyFont="1" applyFill="1" applyBorder="1" applyAlignment="1">
      <alignment horizontal="left" vertical="center" shrinkToFit="1"/>
    </xf>
    <xf numFmtId="0" fontId="27" fillId="24" borderId="13" xfId="0" applyFont="1" applyFill="1" applyBorder="1" applyAlignment="1">
      <alignment horizontal="center" vertical="center" shrinkToFit="1"/>
    </xf>
    <xf numFmtId="0" fontId="26" fillId="24" borderId="13" xfId="0" applyFont="1" applyFill="1" applyBorder="1" applyAlignment="1">
      <alignment horizontal="center" vertical="center" shrinkToFit="1"/>
    </xf>
    <xf numFmtId="0" fontId="27" fillId="25" borderId="13" xfId="0" applyFont="1" applyFill="1" applyBorder="1" applyAlignment="1">
      <alignment horizontal="center" vertical="center" shrinkToFit="1"/>
    </xf>
    <xf numFmtId="0" fontId="26" fillId="24" borderId="13" xfId="0" applyFont="1" applyFill="1" applyBorder="1" applyAlignment="1">
      <alignment vertical="center" textRotation="180" shrinkToFit="1"/>
    </xf>
    <xf numFmtId="0" fontId="26" fillId="24" borderId="13" xfId="0" applyFont="1" applyFill="1" applyBorder="1" applyAlignment="1">
      <alignment horizontal="center" vertical="center" textRotation="180" shrinkToFit="1"/>
    </xf>
    <xf numFmtId="0" fontId="26" fillId="25" borderId="13" xfId="0" applyFont="1" applyFill="1" applyBorder="1" applyAlignment="1">
      <alignment horizontal="center" vertical="center" textRotation="180" shrinkToFit="1"/>
    </xf>
    <xf numFmtId="0" fontId="26" fillId="25" borderId="13" xfId="0" applyFont="1" applyFill="1" applyBorder="1" applyAlignment="1">
      <alignment horizontal="center" vertical="center" shrinkToFit="1"/>
    </xf>
    <xf numFmtId="0" fontId="3" fillId="25" borderId="71" xfId="19" applyFont="1" applyFill="1" applyBorder="1" applyAlignment="1">
      <alignment horizontal="center" vertical="center" shrinkToFit="1"/>
    </xf>
    <xf numFmtId="0" fontId="3" fillId="25" borderId="72" xfId="19" applyFont="1" applyFill="1" applyBorder="1" applyAlignment="1">
      <alignment horizontal="center" vertical="center" shrinkToFit="1"/>
    </xf>
    <xf numFmtId="0" fontId="3" fillId="25" borderId="48" xfId="19" applyFont="1" applyFill="1" applyBorder="1" applyAlignment="1">
      <alignment horizontal="center" vertical="center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3" fillId="25" borderId="61" xfId="19" applyFont="1" applyFill="1" applyBorder="1" applyAlignment="1">
      <alignment horizontal="center" vertical="center"/>
    </xf>
    <xf numFmtId="0" fontId="3" fillId="25" borderId="60" xfId="19" applyFont="1" applyFill="1" applyBorder="1" applyAlignment="1">
      <alignment horizontal="center" vertical="center"/>
    </xf>
    <xf numFmtId="0" fontId="3" fillId="25" borderId="62" xfId="19" applyFont="1" applyFill="1" applyBorder="1" applyAlignment="1">
      <alignment horizontal="center" vertical="center"/>
    </xf>
    <xf numFmtId="0" fontId="3" fillId="25" borderId="57" xfId="0" applyNumberFormat="1" applyFont="1" applyFill="1" applyBorder="1" applyAlignment="1">
      <alignment horizontal="center" vertical="center" shrinkToFit="1"/>
    </xf>
    <xf numFmtId="0" fontId="3" fillId="25" borderId="58" xfId="0" applyNumberFormat="1" applyFont="1" applyFill="1" applyBorder="1" applyAlignment="1">
      <alignment horizontal="center" vertical="center" shrinkToFit="1"/>
    </xf>
    <xf numFmtId="0" fontId="3" fillId="25" borderId="59" xfId="0" applyNumberFormat="1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21" fillId="25" borderId="0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3" fillId="25" borderId="29" xfId="19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25" borderId="51" xfId="0" applyFont="1" applyFill="1" applyBorder="1" applyAlignment="1">
      <alignment horizontal="center" vertical="center" shrinkToFit="1"/>
    </xf>
    <xf numFmtId="0" fontId="3" fillId="25" borderId="52" xfId="0" applyFont="1" applyFill="1" applyBorder="1" applyAlignment="1">
      <alignment horizontal="center" vertical="center" shrinkToFit="1"/>
    </xf>
    <xf numFmtId="0" fontId="3" fillId="26" borderId="48" xfId="0" applyNumberFormat="1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3" fillId="25" borderId="53" xfId="0" applyFont="1" applyFill="1" applyBorder="1" applyAlignment="1">
      <alignment horizontal="center" vertical="center" shrinkToFit="1"/>
    </xf>
    <xf numFmtId="0" fontId="0" fillId="26" borderId="76" xfId="0" applyNumberFormat="1" applyFont="1" applyFill="1" applyBorder="1" applyAlignment="1">
      <alignment horizontal="center" vertical="center" shrinkToFit="1"/>
    </xf>
    <xf numFmtId="0" fontId="0" fillId="0" borderId="0" xfId="19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5" borderId="54" xfId="0" applyFont="1" applyFill="1" applyBorder="1" applyAlignment="1">
      <alignment horizontal="center" vertical="center" shrinkToFit="1"/>
    </xf>
    <xf numFmtId="0" fontId="3" fillId="25" borderId="55" xfId="0" applyFont="1" applyFill="1" applyBorder="1" applyAlignment="1">
      <alignment horizontal="center" vertical="center" shrinkToFit="1"/>
    </xf>
    <xf numFmtId="0" fontId="0" fillId="25" borderId="73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74" xfId="0" applyFont="1" applyFill="1" applyBorder="1" applyAlignment="1">
      <alignment horizontal="center" vertical="center" shrinkToFit="1"/>
    </xf>
    <xf numFmtId="0" fontId="0" fillId="25" borderId="75" xfId="0" applyFont="1" applyFill="1" applyBorder="1" applyAlignment="1">
      <alignment horizontal="center" vertical="center" shrinkToFit="1"/>
    </xf>
    <xf numFmtId="0" fontId="3" fillId="25" borderId="56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6600"/>
      <color rgb="FFFF0D9D"/>
      <color rgb="FFF35F9E"/>
      <color rgb="FFF793BE"/>
      <color rgb="FF126AD4"/>
      <color rgb="FFFF9900"/>
      <color rgb="FFFFCC00"/>
      <color rgb="FFFF66FF"/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8</xdr:row>
      <xdr:rowOff>70485</xdr:rowOff>
    </xdr:from>
    <xdr:to>
      <xdr:col>23</xdr:col>
      <xdr:colOff>36238</xdr:colOff>
      <xdr:row>11</xdr:row>
      <xdr:rowOff>51434</xdr:rowOff>
    </xdr:to>
    <xdr:pic>
      <xdr:nvPicPr>
        <xdr:cNvPr id="5" name="Picture 5" descr="技師章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90" y="162306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256860</xdr:colOff>
      <xdr:row>2</xdr:row>
      <xdr:rowOff>30013</xdr:rowOff>
    </xdr:from>
    <xdr:to>
      <xdr:col>23</xdr:col>
      <xdr:colOff>104942</xdr:colOff>
      <xdr:row>5</xdr:row>
      <xdr:rowOff>107447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5" t="3696" r="2509" b="1789"/>
        <a:stretch/>
      </xdr:blipFill>
      <xdr:spPr>
        <a:xfrm rot="183257">
          <a:off x="8829360" y="544363"/>
          <a:ext cx="1133957" cy="591784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236220</xdr:colOff>
      <xdr:row>0</xdr:row>
      <xdr:rowOff>30480</xdr:rowOff>
    </xdr:from>
    <xdr:to>
      <xdr:col>13</xdr:col>
      <xdr:colOff>365760</xdr:colOff>
      <xdr:row>7</xdr:row>
      <xdr:rowOff>80010</xdr:rowOff>
    </xdr:to>
    <xdr:pic>
      <xdr:nvPicPr>
        <xdr:cNvPr id="6" name="圖片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4840" y="30480"/>
          <a:ext cx="4792980" cy="1223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&#20280;&#28207;4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第1週明細"/>
      <sheetName val="第2週明細"/>
      <sheetName val="第3週明細"/>
      <sheetName val="第4週明細"/>
      <sheetName val="第5週明細"/>
    </sheetNames>
    <sheetDataSet>
      <sheetData sheetId="0" refreshError="1">
        <row r="6">
          <cell r="A6" t="str">
            <v>深色蔬菜</v>
          </cell>
        </row>
        <row r="15">
          <cell r="E15" t="str">
            <v>深色蔬菜</v>
          </cell>
          <cell r="I15" t="str">
            <v>深色蔬菜</v>
          </cell>
          <cell r="M15" t="str">
            <v>深色蔬菜</v>
          </cell>
        </row>
        <row r="24">
          <cell r="E24" t="str">
            <v>深色蔬菜</v>
          </cell>
          <cell r="M24" t="str">
            <v>深色蔬菜</v>
          </cell>
        </row>
        <row r="33">
          <cell r="I33" t="str">
            <v>深色蔬菜</v>
          </cell>
        </row>
        <row r="42">
          <cell r="A42" t="str">
            <v>深色蔬菜</v>
          </cell>
          <cell r="M42" t="str">
            <v>深色蔬菜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Normal="100" workbookViewId="0">
      <selection activeCell="A15" sqref="A15:D15"/>
    </sheetView>
  </sheetViews>
  <sheetFormatPr defaultColWidth="5.625" defaultRowHeight="13.5" customHeight="1"/>
  <cols>
    <col min="1" max="21" width="5.625" style="105" customWidth="1"/>
    <col min="22" max="16384" width="5.625" style="105"/>
  </cols>
  <sheetData>
    <row r="1" spans="1:28" ht="13.5" customHeight="1">
      <c r="A1" s="157" t="s">
        <v>403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  <c r="Q1" s="152" t="s">
        <v>106</v>
      </c>
      <c r="R1" s="153"/>
      <c r="S1" s="153"/>
      <c r="T1" s="154"/>
      <c r="U1" s="128" t="s">
        <v>49</v>
      </c>
      <c r="V1" s="129"/>
      <c r="W1" s="129"/>
      <c r="X1" s="130"/>
    </row>
    <row r="2" spans="1:28" ht="13.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  <c r="Q2" s="150" t="s">
        <v>127</v>
      </c>
      <c r="R2" s="151"/>
      <c r="S2" s="151"/>
      <c r="T2" s="155"/>
      <c r="U2" s="84"/>
      <c r="V2" s="85"/>
      <c r="W2" s="85"/>
      <c r="X2" s="86"/>
    </row>
    <row r="3" spans="1:28" ht="13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42" t="s">
        <v>136</v>
      </c>
      <c r="R3" s="137"/>
      <c r="S3" s="137"/>
      <c r="T3" s="143"/>
      <c r="U3" s="87"/>
      <c r="V3" s="85"/>
      <c r="W3" s="85"/>
      <c r="X3" s="86"/>
    </row>
    <row r="4" spans="1:28" ht="13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42" t="s">
        <v>194</v>
      </c>
      <c r="R4" s="137"/>
      <c r="S4" s="137"/>
      <c r="T4" s="143"/>
      <c r="U4" s="87"/>
      <c r="V4" s="85"/>
      <c r="W4" s="85"/>
      <c r="X4" s="86"/>
      <c r="AA4" s="106"/>
    </row>
    <row r="5" spans="1:28" ht="13.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  <c r="Q5" s="142" t="s">
        <v>138</v>
      </c>
      <c r="R5" s="137"/>
      <c r="S5" s="137"/>
      <c r="T5" s="143"/>
      <c r="U5" s="87"/>
      <c r="V5" s="85"/>
      <c r="W5" s="85"/>
      <c r="X5" s="86"/>
    </row>
    <row r="6" spans="1:28" ht="13.5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  <c r="Q6" s="142" t="s">
        <v>137</v>
      </c>
      <c r="R6" s="137"/>
      <c r="S6" s="137"/>
      <c r="T6" s="143"/>
      <c r="U6" s="87"/>
      <c r="V6" s="85"/>
      <c r="W6" s="85"/>
      <c r="X6" s="86"/>
    </row>
    <row r="7" spans="1:28" ht="13.5" customHeight="1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  <c r="Q7" s="139" t="s">
        <v>139</v>
      </c>
      <c r="R7" s="140"/>
      <c r="S7" s="140"/>
      <c r="T7" s="141"/>
      <c r="U7" s="87"/>
      <c r="V7" s="85"/>
      <c r="W7" s="85"/>
      <c r="X7" s="86"/>
    </row>
    <row r="8" spans="1:28" ht="14.25" customHeight="1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07" t="s">
        <v>15</v>
      </c>
      <c r="R8" s="108">
        <f>第1週明細!V43</f>
        <v>769.7</v>
      </c>
      <c r="S8" s="108" t="s">
        <v>13</v>
      </c>
      <c r="T8" s="109">
        <f>第1週明細!V39</f>
        <v>24.5</v>
      </c>
      <c r="U8" s="131" t="s">
        <v>50</v>
      </c>
      <c r="V8" s="132"/>
      <c r="W8" s="132"/>
      <c r="X8" s="133"/>
    </row>
    <row r="9" spans="1:28" ht="13.5" customHeight="1" thickBo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1"/>
      <c r="Q9" s="110" t="s">
        <v>14</v>
      </c>
      <c r="R9" s="111">
        <f>第1週明細!V37</f>
        <v>107</v>
      </c>
      <c r="S9" s="111" t="s">
        <v>12</v>
      </c>
      <c r="T9" s="112">
        <f>第1週明細!V41</f>
        <v>30.3</v>
      </c>
      <c r="U9" s="87"/>
      <c r="V9" s="85"/>
      <c r="W9" s="85"/>
      <c r="X9" s="86"/>
    </row>
    <row r="10" spans="1:28" ht="13.5" customHeight="1">
      <c r="A10" s="152" t="s">
        <v>107</v>
      </c>
      <c r="B10" s="153"/>
      <c r="C10" s="153"/>
      <c r="D10" s="154"/>
      <c r="E10" s="152" t="s">
        <v>108</v>
      </c>
      <c r="F10" s="153"/>
      <c r="G10" s="153"/>
      <c r="H10" s="154"/>
      <c r="I10" s="152" t="s">
        <v>109</v>
      </c>
      <c r="J10" s="153"/>
      <c r="K10" s="153"/>
      <c r="L10" s="154"/>
      <c r="M10" s="152" t="s">
        <v>110</v>
      </c>
      <c r="N10" s="153"/>
      <c r="O10" s="153"/>
      <c r="P10" s="154"/>
      <c r="Q10" s="152" t="s">
        <v>111</v>
      </c>
      <c r="R10" s="153"/>
      <c r="S10" s="153"/>
      <c r="T10" s="154"/>
      <c r="U10" s="87"/>
      <c r="V10" s="85"/>
      <c r="W10" s="85"/>
      <c r="X10" s="86"/>
    </row>
    <row r="11" spans="1:28" ht="13.5" customHeight="1">
      <c r="A11" s="150" t="s">
        <v>127</v>
      </c>
      <c r="B11" s="151"/>
      <c r="C11" s="151"/>
      <c r="D11" s="155"/>
      <c r="E11" s="150" t="s">
        <v>128</v>
      </c>
      <c r="F11" s="151"/>
      <c r="G11" s="151"/>
      <c r="H11" s="155"/>
      <c r="I11" s="150" t="s">
        <v>143</v>
      </c>
      <c r="J11" s="151"/>
      <c r="K11" s="151"/>
      <c r="L11" s="155"/>
      <c r="M11" s="150" t="s">
        <v>129</v>
      </c>
      <c r="N11" s="151"/>
      <c r="O11" s="151"/>
      <c r="P11" s="155"/>
      <c r="Q11" s="150" t="s">
        <v>127</v>
      </c>
      <c r="R11" s="151"/>
      <c r="S11" s="151"/>
      <c r="T11" s="155"/>
      <c r="U11" s="87"/>
      <c r="V11" s="85"/>
      <c r="W11" s="85"/>
      <c r="X11" s="86"/>
    </row>
    <row r="12" spans="1:28" ht="13.5" customHeight="1">
      <c r="A12" s="142" t="s">
        <v>177</v>
      </c>
      <c r="B12" s="137"/>
      <c r="C12" s="137"/>
      <c r="D12" s="143"/>
      <c r="E12" s="142" t="s">
        <v>141</v>
      </c>
      <c r="F12" s="137"/>
      <c r="G12" s="137"/>
      <c r="H12" s="143"/>
      <c r="I12" s="142" t="s">
        <v>220</v>
      </c>
      <c r="J12" s="137"/>
      <c r="K12" s="137"/>
      <c r="L12" s="137"/>
      <c r="M12" s="142" t="s">
        <v>144</v>
      </c>
      <c r="N12" s="137"/>
      <c r="O12" s="137"/>
      <c r="P12" s="143"/>
      <c r="Q12" s="142" t="s">
        <v>148</v>
      </c>
      <c r="R12" s="137"/>
      <c r="S12" s="137"/>
      <c r="T12" s="143"/>
      <c r="U12" s="87"/>
      <c r="V12" s="85"/>
      <c r="W12" s="85"/>
      <c r="X12" s="86"/>
    </row>
    <row r="13" spans="1:28" ht="13.5" customHeight="1">
      <c r="A13" s="142" t="s">
        <v>178</v>
      </c>
      <c r="B13" s="137"/>
      <c r="C13" s="137"/>
      <c r="D13" s="143"/>
      <c r="E13" s="142" t="s">
        <v>142</v>
      </c>
      <c r="F13" s="137"/>
      <c r="G13" s="137"/>
      <c r="H13" s="143"/>
      <c r="I13" s="142" t="s">
        <v>180</v>
      </c>
      <c r="J13" s="137"/>
      <c r="K13" s="137"/>
      <c r="L13" s="137"/>
      <c r="M13" s="142" t="s">
        <v>145</v>
      </c>
      <c r="N13" s="137"/>
      <c r="O13" s="137"/>
      <c r="P13" s="137"/>
      <c r="Q13" s="142" t="s">
        <v>149</v>
      </c>
      <c r="R13" s="137"/>
      <c r="S13" s="137"/>
      <c r="T13" s="143"/>
      <c r="U13" s="131" t="s">
        <v>97</v>
      </c>
      <c r="V13" s="132"/>
      <c r="W13" s="132"/>
      <c r="X13" s="133"/>
    </row>
    <row r="14" spans="1:28" ht="13.5" customHeight="1">
      <c r="A14" s="144" t="s">
        <v>454</v>
      </c>
      <c r="B14" s="137"/>
      <c r="C14" s="137"/>
      <c r="D14" s="143"/>
      <c r="E14" s="142" t="s">
        <v>179</v>
      </c>
      <c r="F14" s="137"/>
      <c r="G14" s="137"/>
      <c r="H14" s="143"/>
      <c r="I14" s="147" t="s">
        <v>416</v>
      </c>
      <c r="J14" s="162"/>
      <c r="K14" s="162"/>
      <c r="L14" s="149"/>
      <c r="M14" s="142" t="s">
        <v>146</v>
      </c>
      <c r="N14" s="137"/>
      <c r="O14" s="137"/>
      <c r="P14" s="143"/>
      <c r="Q14" s="144" t="s">
        <v>397</v>
      </c>
      <c r="R14" s="145"/>
      <c r="S14" s="145"/>
      <c r="T14" s="146"/>
      <c r="U14" s="87"/>
      <c r="V14" s="85"/>
      <c r="W14" s="85"/>
      <c r="X14" s="86"/>
      <c r="Z14" s="106"/>
    </row>
    <row r="15" spans="1:28" ht="13.5" customHeight="1">
      <c r="A15" s="144" t="s">
        <v>392</v>
      </c>
      <c r="B15" s="137"/>
      <c r="C15" s="137"/>
      <c r="D15" s="143"/>
      <c r="E15" s="142" t="s">
        <v>137</v>
      </c>
      <c r="F15" s="137"/>
      <c r="G15" s="137"/>
      <c r="H15" s="143"/>
      <c r="I15" s="142" t="s">
        <v>137</v>
      </c>
      <c r="J15" s="137"/>
      <c r="K15" s="137"/>
      <c r="L15" s="143"/>
      <c r="M15" s="142" t="s">
        <v>137</v>
      </c>
      <c r="N15" s="137"/>
      <c r="O15" s="137"/>
      <c r="P15" s="143"/>
      <c r="Q15" s="144" t="s">
        <v>392</v>
      </c>
      <c r="R15" s="137"/>
      <c r="S15" s="137"/>
      <c r="T15" s="143"/>
      <c r="U15" s="87"/>
      <c r="V15" s="85"/>
      <c r="W15" s="85"/>
      <c r="X15" s="86"/>
      <c r="AB15" s="113"/>
    </row>
    <row r="16" spans="1:28" ht="13.5" customHeight="1">
      <c r="A16" s="139" t="s">
        <v>140</v>
      </c>
      <c r="B16" s="140"/>
      <c r="C16" s="140"/>
      <c r="D16" s="141"/>
      <c r="E16" s="139" t="s">
        <v>401</v>
      </c>
      <c r="F16" s="140"/>
      <c r="G16" s="140"/>
      <c r="H16" s="141"/>
      <c r="I16" s="139" t="s">
        <v>182</v>
      </c>
      <c r="J16" s="140"/>
      <c r="K16" s="140"/>
      <c r="L16" s="140"/>
      <c r="M16" s="139" t="s">
        <v>147</v>
      </c>
      <c r="N16" s="140"/>
      <c r="O16" s="140"/>
      <c r="P16" s="141"/>
      <c r="Q16" s="139" t="s">
        <v>151</v>
      </c>
      <c r="R16" s="140"/>
      <c r="S16" s="140"/>
      <c r="T16" s="141"/>
      <c r="U16" s="87"/>
      <c r="V16" s="85"/>
      <c r="W16" s="85"/>
      <c r="X16" s="86"/>
    </row>
    <row r="17" spans="1:24" ht="11.25" customHeight="1">
      <c r="A17" s="107" t="s">
        <v>15</v>
      </c>
      <c r="B17" s="108">
        <f>第2週明細!V11</f>
        <v>808</v>
      </c>
      <c r="C17" s="108" t="s">
        <v>13</v>
      </c>
      <c r="D17" s="109">
        <f>第2週明細!V7</f>
        <v>28</v>
      </c>
      <c r="E17" s="107" t="s">
        <v>15</v>
      </c>
      <c r="F17" s="108">
        <f>第2週明細!V19</f>
        <v>766.3</v>
      </c>
      <c r="G17" s="108" t="s">
        <v>13</v>
      </c>
      <c r="H17" s="109">
        <f>第2週明細!V15</f>
        <v>25.5</v>
      </c>
      <c r="I17" s="107" t="s">
        <v>15</v>
      </c>
      <c r="J17" s="108">
        <f>第2週明細!V27</f>
        <v>792.5</v>
      </c>
      <c r="K17" s="108" t="s">
        <v>13</v>
      </c>
      <c r="L17" s="114">
        <f>第2週明細!V23</f>
        <v>26.5</v>
      </c>
      <c r="M17" s="107" t="s">
        <v>15</v>
      </c>
      <c r="N17" s="108">
        <f>第2週明細!V35</f>
        <v>766.8</v>
      </c>
      <c r="O17" s="108" t="s">
        <v>13</v>
      </c>
      <c r="P17" s="109">
        <f>第2週明細!V31</f>
        <v>24</v>
      </c>
      <c r="Q17" s="107" t="s">
        <v>15</v>
      </c>
      <c r="R17" s="108">
        <f>第2週明細!V43</f>
        <v>783.3</v>
      </c>
      <c r="S17" s="108" t="s">
        <v>13</v>
      </c>
      <c r="T17" s="109">
        <f>第2週明細!V39</f>
        <v>24.5</v>
      </c>
      <c r="U17" s="87"/>
      <c r="V17" s="85"/>
      <c r="W17" s="85"/>
      <c r="X17" s="86"/>
    </row>
    <row r="18" spans="1:24" ht="11.25" customHeight="1" thickBot="1">
      <c r="A18" s="110" t="s">
        <v>14</v>
      </c>
      <c r="B18" s="111">
        <f>第2週明細!V5</f>
        <v>106</v>
      </c>
      <c r="C18" s="111" t="s">
        <v>12</v>
      </c>
      <c r="D18" s="112">
        <f>第2週明細!V9</f>
        <v>32.999999999999993</v>
      </c>
      <c r="E18" s="110" t="s">
        <v>14</v>
      </c>
      <c r="F18" s="111">
        <f>第2週明細!V13</f>
        <v>103</v>
      </c>
      <c r="G18" s="111" t="s">
        <v>12</v>
      </c>
      <c r="H18" s="112">
        <f>第2週明細!V17</f>
        <v>31.2</v>
      </c>
      <c r="I18" s="110" t="s">
        <v>14</v>
      </c>
      <c r="J18" s="111">
        <f>第2週明細!V21</f>
        <v>107.5</v>
      </c>
      <c r="K18" s="111" t="s">
        <v>12</v>
      </c>
      <c r="L18" s="115">
        <f>第2週明細!V25</f>
        <v>31</v>
      </c>
      <c r="M18" s="110" t="s">
        <v>14</v>
      </c>
      <c r="N18" s="111">
        <f>第2週明細!V29</f>
        <v>108</v>
      </c>
      <c r="O18" s="111" t="s">
        <v>12</v>
      </c>
      <c r="P18" s="112">
        <f>第2週明細!V33</f>
        <v>29.7</v>
      </c>
      <c r="Q18" s="110" t="s">
        <v>14</v>
      </c>
      <c r="R18" s="111">
        <f>第2週明細!V37</f>
        <v>110</v>
      </c>
      <c r="S18" s="111" t="s">
        <v>12</v>
      </c>
      <c r="T18" s="112">
        <f>第2週明細!V41</f>
        <v>30.7</v>
      </c>
      <c r="U18" s="87"/>
      <c r="V18" s="85"/>
      <c r="W18" s="85"/>
      <c r="X18" s="86"/>
    </row>
    <row r="19" spans="1:24" ht="13.5" customHeight="1">
      <c r="A19" s="152" t="s">
        <v>112</v>
      </c>
      <c r="B19" s="153"/>
      <c r="C19" s="153"/>
      <c r="D19" s="154"/>
      <c r="E19" s="152" t="s">
        <v>113</v>
      </c>
      <c r="F19" s="153"/>
      <c r="G19" s="153"/>
      <c r="H19" s="153"/>
      <c r="I19" s="152" t="s">
        <v>114</v>
      </c>
      <c r="J19" s="153"/>
      <c r="K19" s="156" t="s">
        <v>408</v>
      </c>
      <c r="L19" s="154"/>
      <c r="M19" s="152" t="s">
        <v>115</v>
      </c>
      <c r="N19" s="153"/>
      <c r="O19" s="153"/>
      <c r="P19" s="154"/>
      <c r="Q19" s="152" t="s">
        <v>116</v>
      </c>
      <c r="R19" s="153"/>
      <c r="S19" s="153"/>
      <c r="T19" s="154"/>
      <c r="U19" s="131" t="s">
        <v>100</v>
      </c>
      <c r="V19" s="132"/>
      <c r="W19" s="132"/>
      <c r="X19" s="133"/>
    </row>
    <row r="20" spans="1:24" ht="13.5" customHeight="1">
      <c r="A20" s="150" t="s">
        <v>127</v>
      </c>
      <c r="B20" s="151"/>
      <c r="C20" s="151"/>
      <c r="D20" s="155"/>
      <c r="E20" s="150" t="s">
        <v>130</v>
      </c>
      <c r="F20" s="151"/>
      <c r="G20" s="151"/>
      <c r="H20" s="151"/>
      <c r="I20" s="150" t="s">
        <v>155</v>
      </c>
      <c r="J20" s="151"/>
      <c r="K20" s="165" t="s">
        <v>414</v>
      </c>
      <c r="L20" s="166"/>
      <c r="M20" s="150" t="s">
        <v>131</v>
      </c>
      <c r="N20" s="151"/>
      <c r="O20" s="151"/>
      <c r="P20" s="155"/>
      <c r="Q20" s="150" t="s">
        <v>127</v>
      </c>
      <c r="R20" s="151"/>
      <c r="S20" s="151"/>
      <c r="T20" s="155"/>
      <c r="U20" s="87"/>
      <c r="V20" s="85"/>
      <c r="W20" s="85"/>
      <c r="X20" s="86"/>
    </row>
    <row r="21" spans="1:24" ht="13.5" customHeight="1">
      <c r="A21" s="144" t="s">
        <v>388</v>
      </c>
      <c r="B21" s="137"/>
      <c r="C21" s="137"/>
      <c r="D21" s="143"/>
      <c r="E21" s="144" t="s">
        <v>398</v>
      </c>
      <c r="F21" s="145"/>
      <c r="G21" s="145"/>
      <c r="H21" s="145"/>
      <c r="I21" s="142" t="s">
        <v>404</v>
      </c>
      <c r="J21" s="137"/>
      <c r="K21" s="167" t="s">
        <v>409</v>
      </c>
      <c r="L21" s="146"/>
      <c r="M21" s="144" t="s">
        <v>389</v>
      </c>
      <c r="N21" s="145"/>
      <c r="O21" s="145"/>
      <c r="P21" s="146"/>
      <c r="Q21" s="142" t="s">
        <v>156</v>
      </c>
      <c r="R21" s="137"/>
      <c r="S21" s="137"/>
      <c r="T21" s="143"/>
      <c r="U21" s="87"/>
      <c r="V21" s="85"/>
      <c r="W21" s="85"/>
      <c r="X21" s="86"/>
    </row>
    <row r="22" spans="1:24" ht="13.5" customHeight="1">
      <c r="A22" s="142" t="s">
        <v>183</v>
      </c>
      <c r="B22" s="137"/>
      <c r="C22" s="137"/>
      <c r="D22" s="143"/>
      <c r="E22" s="142" t="s">
        <v>153</v>
      </c>
      <c r="F22" s="137"/>
      <c r="G22" s="137"/>
      <c r="H22" s="137"/>
      <c r="I22" s="142" t="s">
        <v>405</v>
      </c>
      <c r="J22" s="137"/>
      <c r="K22" s="167" t="s">
        <v>411</v>
      </c>
      <c r="L22" s="146"/>
      <c r="M22" s="142" t="s">
        <v>185</v>
      </c>
      <c r="N22" s="137"/>
      <c r="O22" s="137"/>
      <c r="P22" s="137"/>
      <c r="Q22" s="142" t="s">
        <v>186</v>
      </c>
      <c r="R22" s="137"/>
      <c r="S22" s="137"/>
      <c r="T22" s="143"/>
      <c r="U22" s="87"/>
      <c r="V22" s="85"/>
      <c r="W22" s="85"/>
      <c r="X22" s="86"/>
    </row>
    <row r="23" spans="1:24" ht="13.5" customHeight="1">
      <c r="A23" s="142" t="s">
        <v>184</v>
      </c>
      <c r="B23" s="137"/>
      <c r="C23" s="137"/>
      <c r="D23" s="143"/>
      <c r="E23" s="144" t="s">
        <v>415</v>
      </c>
      <c r="F23" s="145"/>
      <c r="G23" s="145"/>
      <c r="H23" s="145"/>
      <c r="I23" s="144" t="s">
        <v>432</v>
      </c>
      <c r="J23" s="137"/>
      <c r="K23" s="167" t="s">
        <v>410</v>
      </c>
      <c r="L23" s="146"/>
      <c r="M23" s="142" t="s">
        <v>292</v>
      </c>
      <c r="N23" s="137"/>
      <c r="O23" s="137"/>
      <c r="P23" s="143"/>
      <c r="Q23" s="142" t="s">
        <v>157</v>
      </c>
      <c r="R23" s="137"/>
      <c r="S23" s="137"/>
      <c r="T23" s="143"/>
      <c r="U23" s="87"/>
      <c r="V23" s="85"/>
      <c r="W23" s="85"/>
      <c r="X23" s="86"/>
    </row>
    <row r="24" spans="1:24" ht="13.5" customHeight="1">
      <c r="A24" s="144" t="s">
        <v>392</v>
      </c>
      <c r="B24" s="137"/>
      <c r="C24" s="137"/>
      <c r="D24" s="143"/>
      <c r="E24" s="142" t="s">
        <v>137</v>
      </c>
      <c r="F24" s="137"/>
      <c r="G24" s="137"/>
      <c r="H24" s="137"/>
      <c r="I24" s="142" t="s">
        <v>406</v>
      </c>
      <c r="J24" s="137"/>
      <c r="K24" s="167" t="s">
        <v>412</v>
      </c>
      <c r="L24" s="143"/>
      <c r="M24" s="142" t="s">
        <v>137</v>
      </c>
      <c r="N24" s="137"/>
      <c r="O24" s="137"/>
      <c r="P24" s="143"/>
      <c r="Q24" s="142" t="s">
        <v>137</v>
      </c>
      <c r="R24" s="137"/>
      <c r="S24" s="137"/>
      <c r="T24" s="143"/>
      <c r="U24" s="87"/>
      <c r="V24" s="85"/>
      <c r="W24" s="85"/>
      <c r="X24" s="86"/>
    </row>
    <row r="25" spans="1:24" ht="13.5" customHeight="1">
      <c r="A25" s="139" t="s">
        <v>152</v>
      </c>
      <c r="B25" s="140"/>
      <c r="C25" s="140"/>
      <c r="D25" s="141"/>
      <c r="E25" s="139" t="s">
        <v>154</v>
      </c>
      <c r="F25" s="140"/>
      <c r="G25" s="140"/>
      <c r="H25" s="140"/>
      <c r="I25" s="163" t="s">
        <v>407</v>
      </c>
      <c r="J25" s="164"/>
      <c r="K25" s="168" t="s">
        <v>413</v>
      </c>
      <c r="L25" s="169"/>
      <c r="M25" s="139" t="s">
        <v>330</v>
      </c>
      <c r="N25" s="140"/>
      <c r="O25" s="140"/>
      <c r="P25" s="141"/>
      <c r="Q25" s="139" t="s">
        <v>176</v>
      </c>
      <c r="R25" s="140"/>
      <c r="S25" s="140"/>
      <c r="T25" s="141"/>
      <c r="U25" s="131" t="s">
        <v>98</v>
      </c>
      <c r="V25" s="132"/>
      <c r="W25" s="132"/>
      <c r="X25" s="133"/>
    </row>
    <row r="26" spans="1:24" ht="11.25" customHeight="1">
      <c r="A26" s="107" t="s">
        <v>66</v>
      </c>
      <c r="B26" s="108">
        <f>第3週明細!V11</f>
        <v>778.4</v>
      </c>
      <c r="C26" s="108" t="s">
        <v>13</v>
      </c>
      <c r="D26" s="109">
        <f>第3週明細!V7</f>
        <v>26</v>
      </c>
      <c r="E26" s="107" t="s">
        <v>15</v>
      </c>
      <c r="F26" s="108">
        <f>第3週明細!V19</f>
        <v>761.4</v>
      </c>
      <c r="G26" s="108" t="s">
        <v>13</v>
      </c>
      <c r="H26" s="114">
        <f>第3週明細!V15</f>
        <v>23</v>
      </c>
      <c r="I26" s="126" t="s">
        <v>15</v>
      </c>
      <c r="J26" s="127">
        <f>第3週明細!V27</f>
        <v>741.5</v>
      </c>
      <c r="K26" s="108" t="s">
        <v>13</v>
      </c>
      <c r="L26" s="109">
        <f>第3週明細!V23</f>
        <v>23.5</v>
      </c>
      <c r="M26" s="107" t="s">
        <v>15</v>
      </c>
      <c r="N26" s="108">
        <f>第3週明細!V35</f>
        <v>752.2</v>
      </c>
      <c r="O26" s="108" t="s">
        <v>13</v>
      </c>
      <c r="P26" s="109">
        <f>第3週明細!V31</f>
        <v>25</v>
      </c>
      <c r="Q26" s="107" t="s">
        <v>15</v>
      </c>
      <c r="R26" s="108">
        <f>第3週明細!V43</f>
        <v>752.2</v>
      </c>
      <c r="S26" s="108" t="s">
        <v>13</v>
      </c>
      <c r="T26" s="109">
        <f>第3週明細!V39</f>
        <v>23</v>
      </c>
      <c r="U26" s="87"/>
      <c r="V26" s="85"/>
      <c r="W26" s="85"/>
      <c r="X26" s="86"/>
    </row>
    <row r="27" spans="1:24" ht="11.25" customHeight="1" thickBot="1">
      <c r="A27" s="110" t="s">
        <v>14</v>
      </c>
      <c r="B27" s="111">
        <f>第3週明細!V5</f>
        <v>106</v>
      </c>
      <c r="C27" s="111" t="s">
        <v>12</v>
      </c>
      <c r="D27" s="112">
        <f>第3週明細!V9</f>
        <v>30.1</v>
      </c>
      <c r="E27" s="110" t="s">
        <v>14</v>
      </c>
      <c r="F27" s="111">
        <f>第3週明細!V13</f>
        <v>110</v>
      </c>
      <c r="G27" s="111" t="s">
        <v>12</v>
      </c>
      <c r="H27" s="115">
        <f>第3週明細!V17</f>
        <v>28.599999999999998</v>
      </c>
      <c r="I27" s="110" t="s">
        <v>14</v>
      </c>
      <c r="J27" s="111">
        <f>第3週明細!V21</f>
        <v>104</v>
      </c>
      <c r="K27" s="111" t="s">
        <v>12</v>
      </c>
      <c r="L27" s="112">
        <f>第3週明細!V25</f>
        <v>28.500000000000004</v>
      </c>
      <c r="M27" s="110" t="s">
        <v>14</v>
      </c>
      <c r="N27" s="111">
        <f>第3週明細!V29</f>
        <v>101.5</v>
      </c>
      <c r="O27" s="111" t="s">
        <v>12</v>
      </c>
      <c r="P27" s="112">
        <f>第3週明細!V33</f>
        <v>30.3</v>
      </c>
      <c r="Q27" s="110" t="s">
        <v>14</v>
      </c>
      <c r="R27" s="111">
        <f>第3週明細!V37</f>
        <v>108</v>
      </c>
      <c r="S27" s="111" t="s">
        <v>12</v>
      </c>
      <c r="T27" s="112">
        <f>第3週明細!V41</f>
        <v>28.300000000000004</v>
      </c>
      <c r="U27" s="87"/>
      <c r="V27" s="85"/>
      <c r="W27" s="85"/>
      <c r="X27" s="86"/>
    </row>
    <row r="28" spans="1:24" ht="13.5" customHeight="1">
      <c r="A28" s="152" t="s">
        <v>117</v>
      </c>
      <c r="B28" s="153"/>
      <c r="C28" s="153"/>
      <c r="D28" s="154"/>
      <c r="E28" s="152" t="s">
        <v>118</v>
      </c>
      <c r="F28" s="153"/>
      <c r="G28" s="153"/>
      <c r="H28" s="154"/>
      <c r="I28" s="152" t="s">
        <v>119</v>
      </c>
      <c r="J28" s="153"/>
      <c r="K28" s="153"/>
      <c r="L28" s="154"/>
      <c r="M28" s="152" t="s">
        <v>120</v>
      </c>
      <c r="N28" s="153"/>
      <c r="O28" s="153"/>
      <c r="P28" s="154"/>
      <c r="Q28" s="152" t="s">
        <v>126</v>
      </c>
      <c r="R28" s="153"/>
      <c r="S28" s="153"/>
      <c r="T28" s="154"/>
      <c r="U28" s="87"/>
      <c r="V28" s="85"/>
      <c r="W28" s="85"/>
      <c r="X28" s="86"/>
    </row>
    <row r="29" spans="1:24" ht="13.5" customHeight="1">
      <c r="A29" s="150" t="s">
        <v>127</v>
      </c>
      <c r="B29" s="151"/>
      <c r="C29" s="151"/>
      <c r="D29" s="155"/>
      <c r="E29" s="150" t="s">
        <v>132</v>
      </c>
      <c r="F29" s="151"/>
      <c r="G29" s="151"/>
      <c r="H29" s="155"/>
      <c r="I29" s="150" t="s">
        <v>161</v>
      </c>
      <c r="J29" s="151"/>
      <c r="K29" s="151"/>
      <c r="L29" s="155"/>
      <c r="M29" s="150" t="s">
        <v>135</v>
      </c>
      <c r="N29" s="151"/>
      <c r="O29" s="151"/>
      <c r="P29" s="155"/>
      <c r="Q29" s="150" t="s">
        <v>127</v>
      </c>
      <c r="R29" s="151"/>
      <c r="S29" s="151"/>
      <c r="T29" s="155"/>
      <c r="U29" s="87"/>
      <c r="V29" s="85"/>
      <c r="W29" s="85"/>
      <c r="X29" s="86"/>
    </row>
    <row r="30" spans="1:24" ht="13.5" customHeight="1">
      <c r="A30" s="144" t="s">
        <v>391</v>
      </c>
      <c r="B30" s="137"/>
      <c r="C30" s="137"/>
      <c r="D30" s="143"/>
      <c r="E30" s="142" t="s">
        <v>160</v>
      </c>
      <c r="F30" s="137"/>
      <c r="G30" s="137"/>
      <c r="H30" s="143"/>
      <c r="I30" s="144" t="s">
        <v>399</v>
      </c>
      <c r="J30" s="145"/>
      <c r="K30" s="145"/>
      <c r="L30" s="145"/>
      <c r="M30" s="142" t="s">
        <v>162</v>
      </c>
      <c r="N30" s="137"/>
      <c r="O30" s="137"/>
      <c r="P30" s="143"/>
      <c r="Q30" s="142" t="s">
        <v>165</v>
      </c>
      <c r="R30" s="137"/>
      <c r="S30" s="137"/>
      <c r="T30" s="143"/>
      <c r="U30" s="87"/>
      <c r="V30" s="85"/>
      <c r="W30" s="85"/>
      <c r="X30" s="86"/>
    </row>
    <row r="31" spans="1:24" ht="13.5" customHeight="1">
      <c r="A31" s="142" t="s">
        <v>158</v>
      </c>
      <c r="B31" s="137"/>
      <c r="C31" s="137"/>
      <c r="D31" s="143"/>
      <c r="E31" s="142" t="s">
        <v>291</v>
      </c>
      <c r="F31" s="137"/>
      <c r="G31" s="137"/>
      <c r="H31" s="143"/>
      <c r="I31" s="142" t="s">
        <v>188</v>
      </c>
      <c r="J31" s="137"/>
      <c r="K31" s="137"/>
      <c r="L31" s="137"/>
      <c r="M31" s="142" t="s">
        <v>163</v>
      </c>
      <c r="N31" s="137"/>
      <c r="O31" s="137"/>
      <c r="P31" s="137"/>
      <c r="Q31" s="142" t="s">
        <v>190</v>
      </c>
      <c r="R31" s="137"/>
      <c r="S31" s="137"/>
      <c r="T31" s="143"/>
      <c r="U31" s="131" t="s">
        <v>99</v>
      </c>
      <c r="V31" s="132"/>
      <c r="W31" s="132"/>
      <c r="X31" s="133"/>
    </row>
    <row r="32" spans="1:24" ht="13.5" customHeight="1">
      <c r="A32" s="142" t="s">
        <v>159</v>
      </c>
      <c r="B32" s="137"/>
      <c r="C32" s="137"/>
      <c r="D32" s="143"/>
      <c r="E32" s="142" t="s">
        <v>187</v>
      </c>
      <c r="F32" s="137"/>
      <c r="G32" s="137"/>
      <c r="H32" s="143"/>
      <c r="I32" s="147" t="s">
        <v>443</v>
      </c>
      <c r="J32" s="148"/>
      <c r="K32" s="148"/>
      <c r="L32" s="149"/>
      <c r="M32" s="144" t="s">
        <v>417</v>
      </c>
      <c r="N32" s="145"/>
      <c r="O32" s="145"/>
      <c r="P32" s="146"/>
      <c r="Q32" s="142" t="s">
        <v>189</v>
      </c>
      <c r="R32" s="137"/>
      <c r="S32" s="137"/>
      <c r="T32" s="143"/>
      <c r="U32" s="87"/>
      <c r="V32" s="85"/>
      <c r="W32" s="85"/>
      <c r="X32" s="86"/>
    </row>
    <row r="33" spans="1:25" ht="13.5" customHeight="1">
      <c r="A33" s="142" t="s">
        <v>137</v>
      </c>
      <c r="B33" s="137"/>
      <c r="C33" s="137"/>
      <c r="D33" s="143"/>
      <c r="E33" s="144" t="s">
        <v>392</v>
      </c>
      <c r="F33" s="137"/>
      <c r="G33" s="137"/>
      <c r="H33" s="143"/>
      <c r="I33" s="144" t="s">
        <v>400</v>
      </c>
      <c r="J33" s="137"/>
      <c r="K33" s="137"/>
      <c r="L33" s="143"/>
      <c r="M33" s="142" t="s">
        <v>137</v>
      </c>
      <c r="N33" s="137"/>
      <c r="O33" s="137"/>
      <c r="P33" s="143"/>
      <c r="Q33" s="144" t="s">
        <v>392</v>
      </c>
      <c r="R33" s="137"/>
      <c r="S33" s="137"/>
      <c r="T33" s="143"/>
      <c r="U33" s="87"/>
      <c r="V33" s="85"/>
      <c r="W33" s="85"/>
      <c r="X33" s="86"/>
    </row>
    <row r="34" spans="1:25" ht="13.5" customHeight="1">
      <c r="A34" s="139" t="s">
        <v>402</v>
      </c>
      <c r="B34" s="140"/>
      <c r="C34" s="140"/>
      <c r="D34" s="141"/>
      <c r="E34" s="139" t="s">
        <v>259</v>
      </c>
      <c r="F34" s="140"/>
      <c r="G34" s="140"/>
      <c r="H34" s="141"/>
      <c r="I34" s="139" t="s">
        <v>182</v>
      </c>
      <c r="J34" s="140"/>
      <c r="K34" s="140"/>
      <c r="L34" s="140"/>
      <c r="M34" s="139" t="s">
        <v>164</v>
      </c>
      <c r="N34" s="140"/>
      <c r="O34" s="140"/>
      <c r="P34" s="141"/>
      <c r="Q34" s="139" t="s">
        <v>195</v>
      </c>
      <c r="R34" s="140"/>
      <c r="S34" s="140"/>
      <c r="T34" s="141"/>
      <c r="U34" s="88"/>
      <c r="V34" s="89"/>
      <c r="W34" s="89"/>
      <c r="X34" s="90"/>
    </row>
    <row r="35" spans="1:25" ht="11.25" customHeight="1">
      <c r="A35" s="107" t="s">
        <v>15</v>
      </c>
      <c r="B35" s="108">
        <f>第4週明細!V11</f>
        <v>752.2</v>
      </c>
      <c r="C35" s="108" t="s">
        <v>13</v>
      </c>
      <c r="D35" s="109">
        <f>第4週明細!V7</f>
        <v>25</v>
      </c>
      <c r="E35" s="107" t="s">
        <v>15</v>
      </c>
      <c r="F35" s="108">
        <f>第4週明細!V19</f>
        <v>791.2</v>
      </c>
      <c r="G35" s="108" t="s">
        <v>13</v>
      </c>
      <c r="H35" s="109">
        <f>第4週明細!V15</f>
        <v>26</v>
      </c>
      <c r="I35" s="107" t="s">
        <v>15</v>
      </c>
      <c r="J35" s="108">
        <f>第4週明細!V27</f>
        <v>824.1</v>
      </c>
      <c r="K35" s="108" t="s">
        <v>13</v>
      </c>
      <c r="L35" s="114">
        <f>第4週明細!V23</f>
        <v>26.5</v>
      </c>
      <c r="M35" s="107" t="s">
        <v>15</v>
      </c>
      <c r="N35" s="108">
        <f>第4週明細!V35</f>
        <v>772.2</v>
      </c>
      <c r="O35" s="108" t="s">
        <v>13</v>
      </c>
      <c r="P35" s="109">
        <f>第4週明細!V31</f>
        <v>25</v>
      </c>
      <c r="Q35" s="107" t="s">
        <v>15</v>
      </c>
      <c r="R35" s="108">
        <f>第4週明細!V43</f>
        <v>778.5</v>
      </c>
      <c r="S35" s="108" t="s">
        <v>13</v>
      </c>
      <c r="T35" s="109">
        <f>第4週明細!V39</f>
        <v>24.5</v>
      </c>
      <c r="U35" s="91"/>
      <c r="V35" s="92"/>
      <c r="W35" s="92"/>
      <c r="X35" s="93"/>
    </row>
    <row r="36" spans="1:25" ht="11.25" customHeight="1" thickBot="1">
      <c r="A36" s="110" t="s">
        <v>14</v>
      </c>
      <c r="B36" s="111">
        <f>第4週明細!V5</f>
        <v>101.5</v>
      </c>
      <c r="C36" s="111" t="s">
        <v>12</v>
      </c>
      <c r="D36" s="112">
        <f>第4週明細!V9</f>
        <v>30.3</v>
      </c>
      <c r="E36" s="110" t="s">
        <v>14</v>
      </c>
      <c r="F36" s="111">
        <f>第4週明細!V13</f>
        <v>107.5</v>
      </c>
      <c r="G36" s="111" t="s">
        <v>12</v>
      </c>
      <c r="H36" s="112">
        <f>第4週明細!V17</f>
        <v>31.8</v>
      </c>
      <c r="I36" s="110" t="s">
        <v>14</v>
      </c>
      <c r="J36" s="111">
        <f>第4週明細!V21</f>
        <v>114.5</v>
      </c>
      <c r="K36" s="111" t="s">
        <v>12</v>
      </c>
      <c r="L36" s="115">
        <f>第4週明細!V25</f>
        <v>31.9</v>
      </c>
      <c r="M36" s="110" t="s">
        <v>14</v>
      </c>
      <c r="N36" s="111">
        <f>第4週明細!V29</f>
        <v>106</v>
      </c>
      <c r="O36" s="111" t="s">
        <v>12</v>
      </c>
      <c r="P36" s="112">
        <f>第4週明細!V33</f>
        <v>30.8</v>
      </c>
      <c r="Q36" s="110" t="s">
        <v>14</v>
      </c>
      <c r="R36" s="111">
        <f>第4週明細!V37</f>
        <v>109</v>
      </c>
      <c r="S36" s="111" t="s">
        <v>12</v>
      </c>
      <c r="T36" s="112">
        <f>第4週明細!V41</f>
        <v>30.5</v>
      </c>
      <c r="U36" s="134"/>
      <c r="V36" s="135"/>
      <c r="W36" s="135"/>
      <c r="X36" s="136"/>
      <c r="Y36" s="85"/>
    </row>
    <row r="37" spans="1:25" ht="13.5" customHeight="1">
      <c r="A37" s="152" t="s">
        <v>121</v>
      </c>
      <c r="B37" s="153"/>
      <c r="C37" s="153"/>
      <c r="D37" s="154"/>
      <c r="E37" s="152" t="s">
        <v>122</v>
      </c>
      <c r="F37" s="153"/>
      <c r="G37" s="153"/>
      <c r="H37" s="154"/>
      <c r="I37" s="152" t="s">
        <v>123</v>
      </c>
      <c r="J37" s="153"/>
      <c r="K37" s="153"/>
      <c r="L37" s="154"/>
      <c r="M37" s="152" t="s">
        <v>124</v>
      </c>
      <c r="N37" s="153"/>
      <c r="O37" s="153"/>
      <c r="P37" s="154"/>
      <c r="Q37" s="152" t="s">
        <v>125</v>
      </c>
      <c r="R37" s="153"/>
      <c r="S37" s="153"/>
      <c r="T37" s="154"/>
      <c r="U37" s="137"/>
      <c r="V37" s="137"/>
      <c r="W37" s="137"/>
      <c r="X37" s="137"/>
    </row>
    <row r="38" spans="1:25" ht="13.5" customHeight="1">
      <c r="A38" s="150" t="s">
        <v>127</v>
      </c>
      <c r="B38" s="151"/>
      <c r="C38" s="151"/>
      <c r="D38" s="155"/>
      <c r="E38" s="150" t="s">
        <v>134</v>
      </c>
      <c r="F38" s="151"/>
      <c r="G38" s="151"/>
      <c r="H38" s="155"/>
      <c r="I38" s="150" t="s">
        <v>170</v>
      </c>
      <c r="J38" s="151"/>
      <c r="K38" s="151"/>
      <c r="L38" s="155"/>
      <c r="M38" s="150" t="s">
        <v>133</v>
      </c>
      <c r="N38" s="151"/>
      <c r="O38" s="151"/>
      <c r="P38" s="155"/>
      <c r="Q38" s="150" t="s">
        <v>127</v>
      </c>
      <c r="R38" s="151"/>
      <c r="S38" s="151"/>
      <c r="T38" s="155"/>
      <c r="U38" s="137"/>
      <c r="V38" s="137"/>
      <c r="W38" s="137"/>
      <c r="X38" s="137"/>
    </row>
    <row r="39" spans="1:25" ht="13.5" customHeight="1">
      <c r="A39" s="142" t="s">
        <v>166</v>
      </c>
      <c r="B39" s="137"/>
      <c r="C39" s="137"/>
      <c r="D39" s="143"/>
      <c r="E39" s="144" t="s">
        <v>418</v>
      </c>
      <c r="F39" s="145"/>
      <c r="G39" s="145"/>
      <c r="H39" s="146"/>
      <c r="I39" s="144" t="s">
        <v>419</v>
      </c>
      <c r="J39" s="145"/>
      <c r="K39" s="145"/>
      <c r="L39" s="146"/>
      <c r="M39" s="142" t="s">
        <v>172</v>
      </c>
      <c r="N39" s="137"/>
      <c r="O39" s="137"/>
      <c r="P39" s="143"/>
      <c r="Q39" s="142" t="s">
        <v>174</v>
      </c>
      <c r="R39" s="137"/>
      <c r="S39" s="137"/>
      <c r="T39" s="143"/>
      <c r="U39" s="137"/>
      <c r="V39" s="137"/>
      <c r="W39" s="137"/>
      <c r="X39" s="137"/>
    </row>
    <row r="40" spans="1:25" ht="13.5" customHeight="1">
      <c r="A40" s="142" t="s">
        <v>167</v>
      </c>
      <c r="B40" s="137"/>
      <c r="C40" s="137"/>
      <c r="D40" s="143"/>
      <c r="E40" s="142" t="s">
        <v>169</v>
      </c>
      <c r="F40" s="137"/>
      <c r="G40" s="137"/>
      <c r="H40" s="143"/>
      <c r="I40" s="142" t="s">
        <v>192</v>
      </c>
      <c r="J40" s="137"/>
      <c r="K40" s="137"/>
      <c r="L40" s="143"/>
      <c r="M40" s="142" t="s">
        <v>173</v>
      </c>
      <c r="N40" s="137"/>
      <c r="O40" s="137"/>
      <c r="P40" s="143"/>
      <c r="Q40" s="144" t="s">
        <v>420</v>
      </c>
      <c r="R40" s="137"/>
      <c r="S40" s="137"/>
      <c r="T40" s="143"/>
      <c r="U40" s="137"/>
      <c r="V40" s="137"/>
      <c r="W40" s="137"/>
      <c r="X40" s="137"/>
    </row>
    <row r="41" spans="1:25" ht="13.5" customHeight="1">
      <c r="A41" s="147" t="s">
        <v>421</v>
      </c>
      <c r="B41" s="148"/>
      <c r="C41" s="148"/>
      <c r="D41" s="149"/>
      <c r="E41" s="144" t="s">
        <v>450</v>
      </c>
      <c r="F41" s="145"/>
      <c r="G41" s="145"/>
      <c r="H41" s="146"/>
      <c r="I41" s="144" t="s">
        <v>396</v>
      </c>
      <c r="J41" s="137"/>
      <c r="K41" s="137"/>
      <c r="L41" s="143"/>
      <c r="M41" s="142" t="s">
        <v>150</v>
      </c>
      <c r="N41" s="137"/>
      <c r="O41" s="137"/>
      <c r="P41" s="143"/>
      <c r="Q41" s="142" t="s">
        <v>175</v>
      </c>
      <c r="R41" s="137"/>
      <c r="S41" s="137"/>
      <c r="T41" s="143"/>
      <c r="U41" s="137"/>
      <c r="V41" s="137"/>
      <c r="W41" s="137"/>
      <c r="X41" s="137"/>
    </row>
    <row r="42" spans="1:25" ht="13.5" customHeight="1">
      <c r="A42" s="142" t="s">
        <v>137</v>
      </c>
      <c r="B42" s="137"/>
      <c r="C42" s="137"/>
      <c r="D42" s="143"/>
      <c r="E42" s="144" t="s">
        <v>392</v>
      </c>
      <c r="F42" s="137"/>
      <c r="G42" s="137"/>
      <c r="H42" s="143"/>
      <c r="I42" s="144" t="s">
        <v>392</v>
      </c>
      <c r="J42" s="137"/>
      <c r="K42" s="137"/>
      <c r="L42" s="143"/>
      <c r="M42" s="142" t="s">
        <v>137</v>
      </c>
      <c r="N42" s="137"/>
      <c r="O42" s="137"/>
      <c r="P42" s="143"/>
      <c r="Q42" s="142" t="s">
        <v>137</v>
      </c>
      <c r="R42" s="137"/>
      <c r="S42" s="137"/>
      <c r="T42" s="143"/>
      <c r="U42" s="138"/>
      <c r="V42" s="138"/>
      <c r="W42" s="138"/>
      <c r="X42" s="138"/>
    </row>
    <row r="43" spans="1:25" ht="13.5" customHeight="1">
      <c r="A43" s="139" t="s">
        <v>168</v>
      </c>
      <c r="B43" s="140"/>
      <c r="C43" s="140"/>
      <c r="D43" s="141"/>
      <c r="E43" s="139" t="s">
        <v>193</v>
      </c>
      <c r="F43" s="140"/>
      <c r="G43" s="140"/>
      <c r="H43" s="141"/>
      <c r="I43" s="139" t="s">
        <v>171</v>
      </c>
      <c r="J43" s="140"/>
      <c r="K43" s="140"/>
      <c r="L43" s="141"/>
      <c r="M43" s="139" t="s">
        <v>182</v>
      </c>
      <c r="N43" s="140"/>
      <c r="O43" s="140"/>
      <c r="P43" s="141"/>
      <c r="Q43" s="139" t="s">
        <v>140</v>
      </c>
      <c r="R43" s="140"/>
      <c r="S43" s="140"/>
      <c r="T43" s="141"/>
      <c r="U43" s="116"/>
      <c r="V43" s="116"/>
      <c r="W43" s="116"/>
      <c r="X43" s="116"/>
    </row>
    <row r="44" spans="1:25" ht="11.25" customHeight="1">
      <c r="A44" s="107" t="s">
        <v>15</v>
      </c>
      <c r="B44" s="108">
        <f>第5週明細!V11</f>
        <v>750.7</v>
      </c>
      <c r="C44" s="108" t="s">
        <v>13</v>
      </c>
      <c r="D44" s="109">
        <f>第5週明細!V7</f>
        <v>23.5</v>
      </c>
      <c r="E44" s="107" t="s">
        <v>15</v>
      </c>
      <c r="F44" s="108">
        <f>第5週明細!V19</f>
        <v>764.3</v>
      </c>
      <c r="G44" s="108" t="s">
        <v>13</v>
      </c>
      <c r="H44" s="109">
        <f>第5週明細!V15</f>
        <v>25.5</v>
      </c>
      <c r="I44" s="107" t="s">
        <v>93</v>
      </c>
      <c r="J44" s="108">
        <f>第5週明細!V27</f>
        <v>771.1</v>
      </c>
      <c r="K44" s="108" t="s">
        <v>94</v>
      </c>
      <c r="L44" s="109">
        <f>第5週明細!V23</f>
        <v>25.5</v>
      </c>
      <c r="M44" s="107" t="s">
        <v>93</v>
      </c>
      <c r="N44" s="108">
        <f>第5週明細!V35</f>
        <v>783.9</v>
      </c>
      <c r="O44" s="108" t="s">
        <v>94</v>
      </c>
      <c r="P44" s="109">
        <f>第5週明細!V31</f>
        <v>25.5</v>
      </c>
      <c r="Q44" s="107" t="s">
        <v>93</v>
      </c>
      <c r="R44" s="108">
        <f>第5週明細!V43</f>
        <v>747.4</v>
      </c>
      <c r="S44" s="108" t="s">
        <v>94</v>
      </c>
      <c r="T44" s="109">
        <f>第5週明細!V39</f>
        <v>23</v>
      </c>
      <c r="U44" s="116"/>
      <c r="V44" s="116"/>
      <c r="W44" s="116"/>
      <c r="X44" s="116"/>
    </row>
    <row r="45" spans="1:25" ht="11.25" customHeight="1" thickBot="1">
      <c r="A45" s="110" t="s">
        <v>14</v>
      </c>
      <c r="B45" s="111">
        <f>第5週明細!V5</f>
        <v>106</v>
      </c>
      <c r="C45" s="111" t="s">
        <v>12</v>
      </c>
      <c r="D45" s="112">
        <f>第5週明細!V9</f>
        <v>28.8</v>
      </c>
      <c r="E45" s="110" t="s">
        <v>14</v>
      </c>
      <c r="F45" s="111">
        <f>第5週明細!V13</f>
        <v>104.5</v>
      </c>
      <c r="G45" s="111" t="s">
        <v>12</v>
      </c>
      <c r="H45" s="112">
        <f>第5週明細!V17</f>
        <v>29.199999999999996</v>
      </c>
      <c r="I45" s="110" t="s">
        <v>95</v>
      </c>
      <c r="J45" s="111">
        <f>第5週明細!V21</f>
        <v>106</v>
      </c>
      <c r="K45" s="111" t="s">
        <v>96</v>
      </c>
      <c r="L45" s="112">
        <f>第5週明細!V25</f>
        <v>29.4</v>
      </c>
      <c r="M45" s="110" t="s">
        <v>95</v>
      </c>
      <c r="N45" s="111">
        <f>第5週明細!V29</f>
        <v>107</v>
      </c>
      <c r="O45" s="111" t="s">
        <v>96</v>
      </c>
      <c r="P45" s="112">
        <f>第5週明細!V33</f>
        <v>31.599999999999998</v>
      </c>
      <c r="Q45" s="110" t="s">
        <v>95</v>
      </c>
      <c r="R45" s="111">
        <f>第5週明細!V37</f>
        <v>107.5</v>
      </c>
      <c r="S45" s="111" t="s">
        <v>96</v>
      </c>
      <c r="T45" s="112">
        <f>第5週明細!V41</f>
        <v>27.6</v>
      </c>
    </row>
  </sheetData>
  <mergeCells count="168">
    <mergeCell ref="I20:J20"/>
    <mergeCell ref="I21:J21"/>
    <mergeCell ref="I22:J22"/>
    <mergeCell ref="I23:J23"/>
    <mergeCell ref="I24:J24"/>
    <mergeCell ref="I25:J25"/>
    <mergeCell ref="K20:L20"/>
    <mergeCell ref="K21:L21"/>
    <mergeCell ref="K22:L22"/>
    <mergeCell ref="K23:L23"/>
    <mergeCell ref="K24:L24"/>
    <mergeCell ref="K25:L25"/>
    <mergeCell ref="A34:D34"/>
    <mergeCell ref="E34:H34"/>
    <mergeCell ref="I34:L34"/>
    <mergeCell ref="M34:P34"/>
    <mergeCell ref="Q34:T34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14:D14"/>
    <mergeCell ref="E14:H14"/>
    <mergeCell ref="A20:D20"/>
    <mergeCell ref="M30:P30"/>
    <mergeCell ref="Q30:T30"/>
    <mergeCell ref="M29:P29"/>
    <mergeCell ref="Q29:T29"/>
    <mergeCell ref="I14:L14"/>
    <mergeCell ref="A30:D30"/>
    <mergeCell ref="E30:H30"/>
    <mergeCell ref="M20:P20"/>
    <mergeCell ref="Q20:T20"/>
    <mergeCell ref="A21:D21"/>
    <mergeCell ref="E21:H21"/>
    <mergeCell ref="M21:P21"/>
    <mergeCell ref="Q21:T21"/>
    <mergeCell ref="M14:P14"/>
    <mergeCell ref="Q14:T14"/>
    <mergeCell ref="A15:D15"/>
    <mergeCell ref="E15:H15"/>
    <mergeCell ref="I15:L15"/>
    <mergeCell ref="M15:P15"/>
    <mergeCell ref="Q15:T15"/>
    <mergeCell ref="A16:D16"/>
    <mergeCell ref="A1:P9"/>
    <mergeCell ref="Q3:T3"/>
    <mergeCell ref="Q4:T4"/>
    <mergeCell ref="Q1:T1"/>
    <mergeCell ref="Q2:T2"/>
    <mergeCell ref="A25:D25"/>
    <mergeCell ref="E25:H25"/>
    <mergeCell ref="M25:P25"/>
    <mergeCell ref="Q25:T25"/>
    <mergeCell ref="A23:D23"/>
    <mergeCell ref="E23:H23"/>
    <mergeCell ref="M23:P23"/>
    <mergeCell ref="Q23:T23"/>
    <mergeCell ref="A24:D24"/>
    <mergeCell ref="E24:H24"/>
    <mergeCell ref="M24:P24"/>
    <mergeCell ref="Q24:T24"/>
    <mergeCell ref="Q5:T5"/>
    <mergeCell ref="Q6:T6"/>
    <mergeCell ref="Q7:T7"/>
    <mergeCell ref="A10:D10"/>
    <mergeCell ref="E10:H10"/>
    <mergeCell ref="I10:L10"/>
    <mergeCell ref="M10:P10"/>
    <mergeCell ref="Q10:T10"/>
    <mergeCell ref="M11:P11"/>
    <mergeCell ref="Q11:T11"/>
    <mergeCell ref="A12:D12"/>
    <mergeCell ref="E12:H12"/>
    <mergeCell ref="I13:L13"/>
    <mergeCell ref="M12:P12"/>
    <mergeCell ref="Q12:T12"/>
    <mergeCell ref="A13:D13"/>
    <mergeCell ref="E13:H13"/>
    <mergeCell ref="Q13:T13"/>
    <mergeCell ref="I12:L12"/>
    <mergeCell ref="M13:P13"/>
    <mergeCell ref="A11:D11"/>
    <mergeCell ref="E11:H11"/>
    <mergeCell ref="I11:L11"/>
    <mergeCell ref="E16:H16"/>
    <mergeCell ref="I16:L16"/>
    <mergeCell ref="M16:P16"/>
    <mergeCell ref="Q16:T16"/>
    <mergeCell ref="A19:D19"/>
    <mergeCell ref="E19:H19"/>
    <mergeCell ref="M19:P19"/>
    <mergeCell ref="Q19:T19"/>
    <mergeCell ref="I19:J19"/>
    <mergeCell ref="K19:L19"/>
    <mergeCell ref="E31:H31"/>
    <mergeCell ref="I31:L31"/>
    <mergeCell ref="M31:P31"/>
    <mergeCell ref="Q31:T31"/>
    <mergeCell ref="A28:D28"/>
    <mergeCell ref="E28:H28"/>
    <mergeCell ref="I28:L28"/>
    <mergeCell ref="M28:P28"/>
    <mergeCell ref="Q28:T28"/>
    <mergeCell ref="A29:D29"/>
    <mergeCell ref="E29:H29"/>
    <mergeCell ref="I29:L29"/>
    <mergeCell ref="I30:L30"/>
    <mergeCell ref="A22:D22"/>
    <mergeCell ref="E22:H22"/>
    <mergeCell ref="M22:P22"/>
    <mergeCell ref="Q22:T22"/>
    <mergeCell ref="E20:H2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E40:H40"/>
    <mergeCell ref="A31:D31"/>
    <mergeCell ref="U39:X39"/>
    <mergeCell ref="U40:X40"/>
    <mergeCell ref="U41:X41"/>
    <mergeCell ref="U42:X42"/>
    <mergeCell ref="A43:D43"/>
    <mergeCell ref="E43:H43"/>
    <mergeCell ref="I43:L43"/>
    <mergeCell ref="M43:P43"/>
    <mergeCell ref="Q43:T43"/>
    <mergeCell ref="A40:D40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41:D41"/>
    <mergeCell ref="I40:L40"/>
    <mergeCell ref="U1:X1"/>
    <mergeCell ref="U8:X8"/>
    <mergeCell ref="U13:X13"/>
    <mergeCell ref="U25:X25"/>
    <mergeCell ref="U31:X31"/>
    <mergeCell ref="U19:X19"/>
    <mergeCell ref="U36:X36"/>
    <mergeCell ref="U37:X37"/>
    <mergeCell ref="U38:X38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0" t="s">
        <v>459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/>
      <c r="B4" s="170"/>
      <c r="C4" s="65"/>
      <c r="D4" s="66"/>
      <c r="E4" s="67"/>
      <c r="F4" s="65"/>
      <c r="G4" s="65"/>
      <c r="H4" s="65"/>
      <c r="I4" s="68"/>
      <c r="J4" s="68"/>
      <c r="K4" s="68"/>
      <c r="L4" s="65"/>
      <c r="M4" s="65"/>
      <c r="N4" s="65"/>
      <c r="O4" s="68"/>
      <c r="P4" s="68"/>
      <c r="Q4" s="68"/>
      <c r="R4" s="68"/>
      <c r="S4" s="68"/>
      <c r="T4" s="68"/>
      <c r="U4" s="173" t="s">
        <v>30</v>
      </c>
      <c r="V4" s="50" t="s">
        <v>6</v>
      </c>
      <c r="W4" s="51" t="s">
        <v>31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1"/>
      <c r="C5" s="10"/>
      <c r="D5" s="13"/>
      <c r="E5" s="13"/>
      <c r="F5" s="10"/>
      <c r="G5" s="13"/>
      <c r="H5" s="13"/>
      <c r="I5" s="10"/>
      <c r="J5" s="13"/>
      <c r="K5" s="13"/>
      <c r="L5" s="10"/>
      <c r="M5" s="95"/>
      <c r="N5" s="13"/>
      <c r="O5" s="10"/>
      <c r="P5" s="10"/>
      <c r="Q5" s="10"/>
      <c r="R5" s="10"/>
      <c r="S5" s="96"/>
      <c r="T5" s="13"/>
      <c r="U5" s="174"/>
      <c r="V5" s="53">
        <v>0</v>
      </c>
      <c r="W5" s="26" t="s">
        <v>32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71"/>
      <c r="C6" s="10"/>
      <c r="D6" s="95"/>
      <c r="E6" s="13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24"/>
      <c r="S6" s="13"/>
      <c r="T6" s="13"/>
      <c r="U6" s="174"/>
      <c r="V6" s="55" t="s">
        <v>8</v>
      </c>
      <c r="W6" s="26" t="s">
        <v>33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1"/>
      <c r="C7" s="17"/>
      <c r="D7" s="20"/>
      <c r="E7" s="12"/>
      <c r="F7" s="10"/>
      <c r="G7" s="94"/>
      <c r="H7" s="13"/>
      <c r="I7" s="10"/>
      <c r="J7" s="94"/>
      <c r="K7" s="13"/>
      <c r="L7" s="10"/>
      <c r="M7" s="13"/>
      <c r="N7" s="13"/>
      <c r="O7" s="10"/>
      <c r="P7" s="17"/>
      <c r="Q7" s="10"/>
      <c r="R7" s="10"/>
      <c r="S7" s="13"/>
      <c r="T7" s="13"/>
      <c r="U7" s="174"/>
      <c r="V7" s="53">
        <f>X5*5+X7*5</f>
        <v>0</v>
      </c>
      <c r="W7" s="26" t="s">
        <v>35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76" t="s">
        <v>36</v>
      </c>
      <c r="B8" s="171"/>
      <c r="C8" s="17"/>
      <c r="D8" s="20"/>
      <c r="E8" s="12"/>
      <c r="F8" s="10"/>
      <c r="G8" s="13"/>
      <c r="H8" s="13"/>
      <c r="I8" s="10"/>
      <c r="J8" s="94"/>
      <c r="K8" s="13"/>
      <c r="L8" s="10"/>
      <c r="M8" s="94"/>
      <c r="N8" s="13"/>
      <c r="O8" s="10"/>
      <c r="P8" s="17"/>
      <c r="Q8" s="10"/>
      <c r="R8" s="10"/>
      <c r="S8" s="13"/>
      <c r="T8" s="13"/>
      <c r="U8" s="17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76"/>
      <c r="B9" s="172"/>
      <c r="C9" s="17"/>
      <c r="D9" s="20"/>
      <c r="E9" s="12"/>
      <c r="F9" s="10"/>
      <c r="G9" s="17"/>
      <c r="H9" s="13"/>
      <c r="I9" s="10"/>
      <c r="J9" s="94"/>
      <c r="K9" s="13"/>
      <c r="L9" s="24"/>
      <c r="M9" s="25"/>
      <c r="N9" s="26"/>
      <c r="O9" s="10"/>
      <c r="P9" s="17"/>
      <c r="Q9" s="10"/>
      <c r="R9" s="10"/>
      <c r="S9" s="95"/>
      <c r="T9" s="13"/>
      <c r="U9" s="174"/>
      <c r="V9" s="53">
        <f>X4*2+X5*7+X6</f>
        <v>0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94"/>
      <c r="K10" s="10"/>
      <c r="L10" s="10"/>
      <c r="M10" s="94"/>
      <c r="N10" s="10"/>
      <c r="O10" s="10"/>
      <c r="P10" s="17"/>
      <c r="Q10" s="10"/>
      <c r="R10" s="10"/>
      <c r="S10" s="17"/>
      <c r="T10" s="13"/>
      <c r="U10" s="17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9"/>
      <c r="V11" s="58">
        <f>V5*4+V7*9+V9*4</f>
        <v>0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72"/>
      <c r="C12" s="65"/>
      <c r="D12" s="66"/>
      <c r="E12" s="67"/>
      <c r="F12" s="65"/>
      <c r="G12" s="65"/>
      <c r="H12" s="65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73" t="s">
        <v>30</v>
      </c>
      <c r="V12" s="50" t="s">
        <v>6</v>
      </c>
      <c r="W12" s="51" t="s">
        <v>31</v>
      </c>
      <c r="X12" s="52"/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8"/>
      <c r="C13" s="10"/>
      <c r="D13" s="11"/>
      <c r="E13" s="61"/>
      <c r="F13" s="10"/>
      <c r="G13" s="13"/>
      <c r="H13" s="13"/>
      <c r="I13" s="10"/>
      <c r="J13" s="13"/>
      <c r="K13" s="13"/>
      <c r="L13" s="10"/>
      <c r="M13" s="13"/>
      <c r="N13" s="13"/>
      <c r="O13" s="10"/>
      <c r="P13" s="10"/>
      <c r="Q13" s="10"/>
      <c r="R13" s="10"/>
      <c r="S13" s="96"/>
      <c r="T13" s="13"/>
      <c r="U13" s="174"/>
      <c r="V13" s="53">
        <v>0</v>
      </c>
      <c r="W13" s="26" t="s">
        <v>32</v>
      </c>
      <c r="X13" s="54"/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78"/>
      <c r="C14" s="10"/>
      <c r="D14" s="13"/>
      <c r="E14" s="13"/>
      <c r="F14" s="10"/>
      <c r="G14" s="13"/>
      <c r="H14" s="13"/>
      <c r="I14" s="10"/>
      <c r="J14" s="13"/>
      <c r="K14" s="13"/>
      <c r="L14" s="10"/>
      <c r="M14" s="20"/>
      <c r="N14" s="61"/>
      <c r="O14" s="10"/>
      <c r="P14" s="10"/>
      <c r="Q14" s="10"/>
      <c r="R14" s="10"/>
      <c r="S14" s="96"/>
      <c r="T14" s="13"/>
      <c r="U14" s="174"/>
      <c r="V14" s="55" t="s">
        <v>8</v>
      </c>
      <c r="W14" s="26" t="s">
        <v>33</v>
      </c>
      <c r="X14" s="54"/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78"/>
      <c r="C15" s="10"/>
      <c r="D15" s="11"/>
      <c r="E15" s="61"/>
      <c r="F15" s="10"/>
      <c r="G15" s="13"/>
      <c r="H15" s="13"/>
      <c r="I15" s="10"/>
      <c r="J15" s="13"/>
      <c r="K15" s="13"/>
      <c r="L15" s="10"/>
      <c r="M15" s="20"/>
      <c r="N15" s="61"/>
      <c r="O15" s="10"/>
      <c r="P15" s="17"/>
      <c r="Q15" s="10"/>
      <c r="R15" s="10"/>
      <c r="S15" s="13"/>
      <c r="T15" s="13"/>
      <c r="U15" s="174"/>
      <c r="V15" s="53">
        <f>X13*5+X15*5</f>
        <v>0</v>
      </c>
      <c r="W15" s="26" t="s">
        <v>35</v>
      </c>
      <c r="X15" s="54"/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76" t="s">
        <v>40</v>
      </c>
      <c r="B16" s="178"/>
      <c r="C16" s="10"/>
      <c r="D16" s="11"/>
      <c r="E16" s="61"/>
      <c r="F16" s="10"/>
      <c r="G16" s="17"/>
      <c r="H16" s="13"/>
      <c r="I16" s="10"/>
      <c r="J16" s="94"/>
      <c r="K16" s="13"/>
      <c r="L16" s="10"/>
      <c r="M16" s="20"/>
      <c r="N16" s="61"/>
      <c r="O16" s="10"/>
      <c r="P16" s="17"/>
      <c r="Q16" s="10"/>
      <c r="R16" s="10"/>
      <c r="S16" s="17"/>
      <c r="T16" s="13"/>
      <c r="U16" s="17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76"/>
      <c r="B17" s="178"/>
      <c r="C17" s="10"/>
      <c r="D17" s="20"/>
      <c r="E17" s="61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74"/>
      <c r="V17" s="53">
        <f>X12*2+X13*7+X14</f>
        <v>0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0"/>
      <c r="D18" s="20"/>
      <c r="E18" s="61"/>
      <c r="F18" s="10"/>
      <c r="G18" s="17"/>
      <c r="H18" s="13"/>
      <c r="I18" s="10"/>
      <c r="J18" s="94"/>
      <c r="K18" s="10"/>
      <c r="L18" s="10"/>
      <c r="M18" s="94"/>
      <c r="N18" s="13"/>
      <c r="O18" s="10"/>
      <c r="P18" s="17"/>
      <c r="Q18" s="10"/>
      <c r="R18" s="10"/>
      <c r="S18" s="17"/>
      <c r="T18" s="13"/>
      <c r="U18" s="17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9"/>
      <c r="V19" s="58">
        <f>V13*4+V15*9+V17*4</f>
        <v>0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/>
      <c r="B20" s="178"/>
      <c r="C20" s="97"/>
      <c r="D20" s="66"/>
      <c r="E20" s="67"/>
      <c r="F20" s="68"/>
      <c r="G20" s="68"/>
      <c r="H20" s="68"/>
      <c r="I20" s="68"/>
      <c r="J20" s="98"/>
      <c r="K20" s="68"/>
      <c r="L20" s="68"/>
      <c r="M20" s="98"/>
      <c r="N20" s="68"/>
      <c r="O20" s="68"/>
      <c r="P20" s="68"/>
      <c r="Q20" s="68"/>
      <c r="R20" s="65"/>
      <c r="S20" s="65"/>
      <c r="T20" s="65"/>
      <c r="U20" s="173" t="s">
        <v>30</v>
      </c>
      <c r="V20" s="50" t="s">
        <v>6</v>
      </c>
      <c r="W20" s="51" t="s">
        <v>31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45</v>
      </c>
      <c r="B21" s="178"/>
      <c r="C21" s="10"/>
      <c r="D21" s="13"/>
      <c r="E21" s="13"/>
      <c r="F21" s="10"/>
      <c r="G21" s="13"/>
      <c r="H21" s="13"/>
      <c r="I21" s="24"/>
      <c r="J21" s="26"/>
      <c r="K21" s="13"/>
      <c r="L21" s="10"/>
      <c r="M21" s="13"/>
      <c r="N21" s="13"/>
      <c r="O21" s="10"/>
      <c r="P21" s="10"/>
      <c r="Q21" s="10"/>
      <c r="R21" s="83"/>
      <c r="S21" s="96"/>
      <c r="T21" s="13"/>
      <c r="U21" s="174"/>
      <c r="V21" s="53">
        <v>0</v>
      </c>
      <c r="W21" s="26" t="s">
        <v>32</v>
      </c>
      <c r="X21" s="54"/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78"/>
      <c r="C22" s="10"/>
      <c r="D22" s="95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96"/>
      <c r="T22" s="13"/>
      <c r="U22" s="174"/>
      <c r="V22" s="55" t="s">
        <v>8</v>
      </c>
      <c r="W22" s="26" t="s">
        <v>33</v>
      </c>
      <c r="X22" s="54"/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78"/>
      <c r="C23" s="10"/>
      <c r="D23" s="20"/>
      <c r="E23" s="13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174"/>
      <c r="V23" s="53">
        <f>X21*5+X23*5</f>
        <v>0</v>
      </c>
      <c r="W23" s="26" t="s">
        <v>35</v>
      </c>
      <c r="X23" s="54"/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76" t="s">
        <v>41</v>
      </c>
      <c r="B24" s="178"/>
      <c r="C24" s="10"/>
      <c r="D24" s="20"/>
      <c r="E24" s="13"/>
      <c r="F24" s="10"/>
      <c r="G24" s="17"/>
      <c r="H24" s="13"/>
      <c r="I24" s="10"/>
      <c r="J24" s="94"/>
      <c r="K24" s="13"/>
      <c r="L24" s="10"/>
      <c r="M24" s="13"/>
      <c r="N24" s="13"/>
      <c r="O24" s="10"/>
      <c r="P24" s="17"/>
      <c r="Q24" s="10"/>
      <c r="R24" s="10"/>
      <c r="S24" s="95"/>
      <c r="T24" s="13"/>
      <c r="U24" s="17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76"/>
      <c r="B25" s="178"/>
      <c r="C25" s="10"/>
      <c r="D25" s="20"/>
      <c r="E25" s="13"/>
      <c r="F25" s="10"/>
      <c r="G25" s="17"/>
      <c r="H25" s="13"/>
      <c r="I25" s="10"/>
      <c r="J25" s="94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74"/>
      <c r="V25" s="53">
        <f>X20*2+X21*7+X22</f>
        <v>0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0"/>
      <c r="D26" s="20"/>
      <c r="E26" s="13"/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7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/>
      <c r="D27" s="20"/>
      <c r="E27" s="13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9"/>
      <c r="V27" s="58">
        <f>V21*4+V23*9+V25*4</f>
        <v>0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78"/>
      <c r="C28" s="65"/>
      <c r="D28" s="66"/>
      <c r="E28" s="67"/>
      <c r="F28" s="68"/>
      <c r="G28" s="68"/>
      <c r="H28" s="68"/>
      <c r="I28" s="68"/>
      <c r="J28" s="69"/>
      <c r="K28" s="68"/>
      <c r="L28" s="65"/>
      <c r="M28" s="65"/>
      <c r="N28" s="65"/>
      <c r="O28" s="68"/>
      <c r="P28" s="68"/>
      <c r="Q28" s="68"/>
      <c r="R28" s="65"/>
      <c r="S28" s="65"/>
      <c r="T28" s="65"/>
      <c r="U28" s="173" t="s">
        <v>30</v>
      </c>
      <c r="V28" s="50" t="s">
        <v>6</v>
      </c>
      <c r="W28" s="51" t="s">
        <v>31</v>
      </c>
      <c r="X28" s="52"/>
      <c r="Y28" s="80" t="s">
        <v>57</v>
      </c>
      <c r="Z28" s="80" t="s">
        <v>58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8"/>
      <c r="C29" s="10"/>
      <c r="D29" s="11"/>
      <c r="E29" s="61"/>
      <c r="F29" s="10"/>
      <c r="G29" s="13"/>
      <c r="H29" s="13"/>
      <c r="I29" s="10"/>
      <c r="J29" s="13"/>
      <c r="K29" s="13"/>
      <c r="L29" s="10"/>
      <c r="M29" s="99"/>
      <c r="N29" s="13"/>
      <c r="O29" s="10"/>
      <c r="P29" s="10"/>
      <c r="Q29" s="10"/>
      <c r="R29" s="83"/>
      <c r="S29" s="95"/>
      <c r="T29" s="13"/>
      <c r="U29" s="174"/>
      <c r="V29" s="53">
        <v>0</v>
      </c>
      <c r="W29" s="26" t="s">
        <v>32</v>
      </c>
      <c r="X29" s="54"/>
      <c r="Y29" s="80" t="e">
        <f>V31*9/V35*100</f>
        <v>#DIV/0!</v>
      </c>
      <c r="Z29" s="80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/>
      <c r="B30" s="178"/>
      <c r="C30" s="10"/>
      <c r="D30" s="11"/>
      <c r="E30" s="61"/>
      <c r="F30" s="10"/>
      <c r="G30" s="13"/>
      <c r="H30" s="13"/>
      <c r="I30" s="10"/>
      <c r="J30" s="13"/>
      <c r="K30" s="13"/>
      <c r="L30" s="10"/>
      <c r="M30" s="13"/>
      <c r="N30" s="13"/>
      <c r="O30" s="10"/>
      <c r="P30" s="10"/>
      <c r="Q30" s="10"/>
      <c r="R30" s="10"/>
      <c r="S30" s="95"/>
      <c r="T30" s="13"/>
      <c r="U30" s="174"/>
      <c r="V30" s="55" t="s">
        <v>8</v>
      </c>
      <c r="W30" s="26" t="s">
        <v>33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78"/>
      <c r="C31" s="10"/>
      <c r="D31" s="11"/>
      <c r="E31" s="61"/>
      <c r="F31" s="10"/>
      <c r="G31" s="13"/>
      <c r="H31" s="13"/>
      <c r="I31" s="10"/>
      <c r="J31" s="13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74"/>
      <c r="V31" s="53">
        <f>X29*5+X31*5</f>
        <v>0</v>
      </c>
      <c r="W31" s="26" t="s">
        <v>35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76" t="s">
        <v>42</v>
      </c>
      <c r="B32" s="178"/>
      <c r="C32" s="10"/>
      <c r="D32" s="11"/>
      <c r="E32" s="61"/>
      <c r="F32" s="10"/>
      <c r="G32" s="17"/>
      <c r="H32" s="13"/>
      <c r="I32" s="10"/>
      <c r="J32" s="94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17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77"/>
      <c r="B33" s="178"/>
      <c r="C33" s="10"/>
      <c r="D33" s="20"/>
      <c r="E33" s="61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95"/>
      <c r="T33" s="13"/>
      <c r="U33" s="174"/>
      <c r="V33" s="53">
        <f>X28*2+X29*7+X30</f>
        <v>0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0"/>
      <c r="D34" s="20"/>
      <c r="E34" s="61"/>
      <c r="F34" s="10"/>
      <c r="G34" s="17"/>
      <c r="H34" s="13"/>
      <c r="I34" s="10"/>
      <c r="J34" s="94"/>
      <c r="K34" s="10"/>
      <c r="L34" s="10"/>
      <c r="M34" s="94"/>
      <c r="N34" s="10"/>
      <c r="O34" s="10"/>
      <c r="P34" s="17"/>
      <c r="Q34" s="10"/>
      <c r="R34" s="10"/>
      <c r="S34" s="17"/>
      <c r="T34" s="13"/>
      <c r="U34" s="174"/>
      <c r="V34" s="55" t="s">
        <v>11</v>
      </c>
      <c r="W34" s="24"/>
      <c r="X34" s="54"/>
      <c r="Y34" s="81" t="s">
        <v>55</v>
      </c>
      <c r="Z34" s="81" t="s">
        <v>56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9"/>
      <c r="V35" s="58">
        <f>V29*4+V31*9+V33*4</f>
        <v>0</v>
      </c>
      <c r="W35" s="59"/>
      <c r="X35" s="60"/>
      <c r="Y35" s="82">
        <f>B35+E35+H35+K35+N35+Q35</f>
        <v>0</v>
      </c>
      <c r="Z35" s="82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>
        <v>5</v>
      </c>
      <c r="B36" s="170"/>
      <c r="C36" s="65" t="s">
        <v>196</v>
      </c>
      <c r="D36" s="66" t="s">
        <v>197</v>
      </c>
      <c r="E36" s="67"/>
      <c r="F36" s="65" t="s">
        <v>198</v>
      </c>
      <c r="G36" s="65" t="s">
        <v>199</v>
      </c>
      <c r="H36" s="65"/>
      <c r="I36" s="65" t="s">
        <v>200</v>
      </c>
      <c r="J36" s="65" t="s">
        <v>201</v>
      </c>
      <c r="K36" s="65"/>
      <c r="L36" s="68" t="s">
        <v>202</v>
      </c>
      <c r="M36" s="68" t="s">
        <v>199</v>
      </c>
      <c r="N36" s="68"/>
      <c r="O36" s="68" t="s">
        <v>203</v>
      </c>
      <c r="P36" s="68" t="s">
        <v>204</v>
      </c>
      <c r="Q36" s="68"/>
      <c r="R36" s="65" t="s">
        <v>205</v>
      </c>
      <c r="S36" s="65" t="s">
        <v>199</v>
      </c>
      <c r="T36" s="65"/>
      <c r="U36" s="173" t="s">
        <v>30</v>
      </c>
      <c r="V36" s="50" t="s">
        <v>6</v>
      </c>
      <c r="W36" s="51" t="s">
        <v>31</v>
      </c>
      <c r="X36" s="52">
        <v>5.9</v>
      </c>
      <c r="Y36" s="80" t="s">
        <v>57</v>
      </c>
      <c r="Z36" s="80" t="s">
        <v>58</v>
      </c>
    </row>
    <row r="37" spans="1:30" ht="13.5" customHeight="1">
      <c r="A37" s="23" t="s">
        <v>7</v>
      </c>
      <c r="B37" s="171"/>
      <c r="C37" s="10" t="s">
        <v>63</v>
      </c>
      <c r="D37" s="100"/>
      <c r="E37" s="12">
        <v>110</v>
      </c>
      <c r="F37" s="10" t="s">
        <v>54</v>
      </c>
      <c r="G37" s="26"/>
      <c r="H37" s="26">
        <v>50</v>
      </c>
      <c r="I37" s="10" t="s">
        <v>300</v>
      </c>
      <c r="J37" s="13"/>
      <c r="K37" s="13">
        <v>30</v>
      </c>
      <c r="L37" s="10" t="s">
        <v>53</v>
      </c>
      <c r="M37" s="13"/>
      <c r="N37" s="13">
        <v>30</v>
      </c>
      <c r="O37" s="10" t="str">
        <f>O36</f>
        <v>深色蔬菜</v>
      </c>
      <c r="P37" s="10"/>
      <c r="Q37" s="10">
        <v>100</v>
      </c>
      <c r="R37" s="83" t="s">
        <v>69</v>
      </c>
      <c r="S37" s="95"/>
      <c r="T37" s="13">
        <v>10</v>
      </c>
      <c r="U37" s="174"/>
      <c r="V37" s="53">
        <f>X36*15+X38*5+10</f>
        <v>107</v>
      </c>
      <c r="W37" s="26" t="s">
        <v>32</v>
      </c>
      <c r="X37" s="54">
        <v>2.4</v>
      </c>
      <c r="Y37" s="80">
        <f>V39*9/V43*100</f>
        <v>28.647525009744058</v>
      </c>
      <c r="Z37" s="80">
        <f>V41*4/V43*100</f>
        <v>15.746394699233468</v>
      </c>
    </row>
    <row r="38" spans="1:30" ht="13.5" customHeight="1">
      <c r="A38" s="23">
        <v>1</v>
      </c>
      <c r="B38" s="171"/>
      <c r="C38" s="10"/>
      <c r="D38" s="11"/>
      <c r="E38" s="61"/>
      <c r="F38" s="10" t="s">
        <v>51</v>
      </c>
      <c r="G38" s="13"/>
      <c r="H38" s="13">
        <v>20</v>
      </c>
      <c r="I38" s="10"/>
      <c r="J38" s="13"/>
      <c r="K38" s="13"/>
      <c r="L38" s="10" t="s">
        <v>70</v>
      </c>
      <c r="M38" s="13"/>
      <c r="N38" s="13">
        <v>10</v>
      </c>
      <c r="O38" s="10"/>
      <c r="P38" s="10"/>
      <c r="Q38" s="10"/>
      <c r="R38" s="10" t="s">
        <v>68</v>
      </c>
      <c r="S38" s="95"/>
      <c r="T38" s="13">
        <v>10</v>
      </c>
      <c r="U38" s="174"/>
      <c r="V38" s="55" t="s">
        <v>8</v>
      </c>
      <c r="W38" s="26" t="s">
        <v>33</v>
      </c>
      <c r="X38" s="54">
        <v>1.7</v>
      </c>
      <c r="Y38" s="42"/>
      <c r="Z38" s="42"/>
    </row>
    <row r="39" spans="1:30" ht="13.5" customHeight="1">
      <c r="A39" s="23" t="s">
        <v>9</v>
      </c>
      <c r="B39" s="171"/>
      <c r="C39" s="10"/>
      <c r="D39" s="11"/>
      <c r="E39" s="61"/>
      <c r="F39" s="10" t="s">
        <v>369</v>
      </c>
      <c r="G39" s="94"/>
      <c r="H39" s="13">
        <v>5</v>
      </c>
      <c r="I39" s="10"/>
      <c r="J39" s="13"/>
      <c r="K39" s="13"/>
      <c r="L39" s="10" t="s">
        <v>46</v>
      </c>
      <c r="M39" s="10"/>
      <c r="N39" s="13">
        <v>10</v>
      </c>
      <c r="O39" s="10"/>
      <c r="P39" s="17"/>
      <c r="Q39" s="10"/>
      <c r="R39" s="10" t="s">
        <v>301</v>
      </c>
      <c r="S39" s="96"/>
      <c r="T39" s="13">
        <v>20</v>
      </c>
      <c r="U39" s="174"/>
      <c r="V39" s="53">
        <f>X37*5+X39*5</f>
        <v>24.5</v>
      </c>
      <c r="W39" s="26" t="s">
        <v>35</v>
      </c>
      <c r="X39" s="54">
        <v>2.5</v>
      </c>
      <c r="Y39" s="42"/>
      <c r="Z39" s="42"/>
    </row>
    <row r="40" spans="1:30" ht="13.5" customHeight="1">
      <c r="A40" s="176" t="s">
        <v>43</v>
      </c>
      <c r="B40" s="171"/>
      <c r="C40" s="10"/>
      <c r="D40" s="20"/>
      <c r="E40" s="61"/>
      <c r="F40" s="10"/>
      <c r="G40" s="17"/>
      <c r="H40" s="13"/>
      <c r="I40" s="10"/>
      <c r="J40" s="13"/>
      <c r="K40" s="13"/>
      <c r="L40" s="10" t="s">
        <v>62</v>
      </c>
      <c r="M40" s="94"/>
      <c r="N40" s="13">
        <v>2</v>
      </c>
      <c r="O40" s="10"/>
      <c r="P40" s="17"/>
      <c r="Q40" s="10"/>
      <c r="R40" s="10"/>
      <c r="S40" s="95"/>
      <c r="T40" s="13"/>
      <c r="U40" s="17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77"/>
      <c r="B41" s="172"/>
      <c r="C41" s="10"/>
      <c r="D41" s="20"/>
      <c r="E41" s="61"/>
      <c r="F41" s="10"/>
      <c r="G41" s="17"/>
      <c r="H41" s="13"/>
      <c r="I41" s="10"/>
      <c r="J41" s="94"/>
      <c r="K41" s="13"/>
      <c r="L41" s="10"/>
      <c r="M41" s="94"/>
      <c r="N41" s="13"/>
      <c r="O41" s="10"/>
      <c r="P41" s="17"/>
      <c r="Q41" s="10"/>
      <c r="R41" s="10"/>
      <c r="S41" s="94"/>
      <c r="T41" s="13"/>
      <c r="U41" s="174"/>
      <c r="V41" s="53">
        <f>X36*2+X37*7+X38</f>
        <v>30.3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94"/>
      <c r="K42" s="13"/>
      <c r="L42" s="10"/>
      <c r="M42" s="94"/>
      <c r="N42" s="13"/>
      <c r="O42" s="10"/>
      <c r="P42" s="17"/>
      <c r="Q42" s="10"/>
      <c r="R42" s="10"/>
      <c r="S42" s="17"/>
      <c r="T42" s="13"/>
      <c r="U42" s="174"/>
      <c r="V42" s="55" t="s">
        <v>11</v>
      </c>
      <c r="W42" s="24"/>
      <c r="X42" s="54"/>
      <c r="Y42" s="81" t="s">
        <v>55</v>
      </c>
      <c r="Z42" s="81" t="s">
        <v>56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5"/>
      <c r="V43" s="62">
        <f>V37*4+V39*9+V41*4</f>
        <v>769.7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F20" sqref="F20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0" t="s">
        <v>460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5</v>
      </c>
      <c r="B4" s="170"/>
      <c r="C4" s="65" t="s">
        <v>44</v>
      </c>
      <c r="D4" s="66" t="s">
        <v>104</v>
      </c>
      <c r="E4" s="67"/>
      <c r="F4" s="65" t="s">
        <v>206</v>
      </c>
      <c r="G4" s="65" t="s">
        <v>294</v>
      </c>
      <c r="H4" s="65"/>
      <c r="I4" s="68" t="s">
        <v>207</v>
      </c>
      <c r="J4" s="68" t="s">
        <v>208</v>
      </c>
      <c r="K4" s="68"/>
      <c r="L4" s="68" t="s">
        <v>209</v>
      </c>
      <c r="M4" s="68" t="s">
        <v>210</v>
      </c>
      <c r="N4" s="68"/>
      <c r="O4" s="65" t="s">
        <v>392</v>
      </c>
      <c r="P4" s="65" t="s">
        <v>60</v>
      </c>
      <c r="Q4" s="65"/>
      <c r="R4" s="68" t="s">
        <v>211</v>
      </c>
      <c r="S4" s="68" t="s">
        <v>29</v>
      </c>
      <c r="T4" s="68"/>
      <c r="U4" s="173" t="s">
        <v>30</v>
      </c>
      <c r="V4" s="50" t="s">
        <v>6</v>
      </c>
      <c r="W4" s="51" t="s">
        <v>31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1"/>
      <c r="C5" s="10" t="s">
        <v>63</v>
      </c>
      <c r="D5" s="11"/>
      <c r="E5" s="12">
        <v>110</v>
      </c>
      <c r="F5" s="10" t="s">
        <v>73</v>
      </c>
      <c r="G5" s="26"/>
      <c r="H5" s="26">
        <v>60</v>
      </c>
      <c r="I5" s="10" t="s">
        <v>51</v>
      </c>
      <c r="J5" s="13"/>
      <c r="K5" s="13">
        <v>30</v>
      </c>
      <c r="L5" s="10" t="s">
        <v>102</v>
      </c>
      <c r="M5" s="95" t="s">
        <v>72</v>
      </c>
      <c r="N5" s="13">
        <v>30</v>
      </c>
      <c r="O5" s="10" t="str">
        <f>O4</f>
        <v>淺色蔬菜</v>
      </c>
      <c r="P5" s="10"/>
      <c r="Q5" s="10">
        <v>100</v>
      </c>
      <c r="R5" s="83" t="s">
        <v>299</v>
      </c>
      <c r="S5" s="96"/>
      <c r="T5" s="13">
        <v>30</v>
      </c>
      <c r="U5" s="174"/>
      <c r="V5" s="53">
        <f>X4*15+X6*5+10</f>
        <v>106</v>
      </c>
      <c r="W5" s="26" t="s">
        <v>32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4</v>
      </c>
      <c r="B6" s="171"/>
      <c r="C6" s="10"/>
      <c r="D6" s="13"/>
      <c r="E6" s="13"/>
      <c r="F6" s="10"/>
      <c r="G6" s="13"/>
      <c r="H6" s="13"/>
      <c r="I6" s="10" t="s">
        <v>46</v>
      </c>
      <c r="J6" s="17"/>
      <c r="K6" s="13">
        <v>5</v>
      </c>
      <c r="L6" s="10" t="s">
        <v>302</v>
      </c>
      <c r="M6" s="95"/>
      <c r="N6" s="13">
        <v>10</v>
      </c>
      <c r="O6" s="10"/>
      <c r="P6" s="10"/>
      <c r="Q6" s="10"/>
      <c r="R6" s="10" t="s">
        <v>82</v>
      </c>
      <c r="S6" s="20"/>
      <c r="T6" s="61">
        <v>10</v>
      </c>
      <c r="U6" s="174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1"/>
      <c r="C7" s="17"/>
      <c r="D7" s="20"/>
      <c r="E7" s="12"/>
      <c r="F7" s="10"/>
      <c r="G7" s="94"/>
      <c r="H7" s="13"/>
      <c r="I7" s="10" t="s">
        <v>52</v>
      </c>
      <c r="J7" s="13"/>
      <c r="K7" s="13">
        <v>20</v>
      </c>
      <c r="L7" s="10" t="s">
        <v>303</v>
      </c>
      <c r="M7" s="95"/>
      <c r="N7" s="13">
        <v>10</v>
      </c>
      <c r="O7" s="10"/>
      <c r="P7" s="17"/>
      <c r="Q7" s="10"/>
      <c r="R7" s="10"/>
      <c r="S7" s="13"/>
      <c r="T7" s="13"/>
      <c r="U7" s="174"/>
      <c r="V7" s="53">
        <f>X5*5+X7*5</f>
        <v>28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76" t="s">
        <v>36</v>
      </c>
      <c r="B8" s="171"/>
      <c r="C8" s="17"/>
      <c r="D8" s="20"/>
      <c r="E8" s="12"/>
      <c r="F8" s="10"/>
      <c r="G8" s="94"/>
      <c r="H8" s="13"/>
      <c r="I8" s="10" t="s">
        <v>83</v>
      </c>
      <c r="J8" s="95" t="s">
        <v>74</v>
      </c>
      <c r="K8" s="13">
        <v>10</v>
      </c>
      <c r="L8" s="10" t="s">
        <v>304</v>
      </c>
      <c r="M8" s="13" t="s">
        <v>453</v>
      </c>
      <c r="N8" s="13">
        <v>2</v>
      </c>
      <c r="O8" s="10"/>
      <c r="P8" s="17"/>
      <c r="Q8" s="10"/>
      <c r="R8" s="10"/>
      <c r="S8" s="10"/>
      <c r="T8" s="13"/>
      <c r="U8" s="17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77"/>
      <c r="B9" s="172"/>
      <c r="C9" s="17"/>
      <c r="D9" s="20"/>
      <c r="E9" s="12"/>
      <c r="F9" s="10"/>
      <c r="G9" s="17"/>
      <c r="H9" s="13"/>
      <c r="I9" s="24"/>
      <c r="J9" s="25"/>
      <c r="K9" s="26"/>
      <c r="L9" s="10"/>
      <c r="M9" s="94"/>
      <c r="N9" s="13"/>
      <c r="O9" s="10"/>
      <c r="P9" s="17"/>
      <c r="Q9" s="10"/>
      <c r="R9" s="10"/>
      <c r="S9" s="17"/>
      <c r="T9" s="13"/>
      <c r="U9" s="174"/>
      <c r="V9" s="53">
        <f>X4*2+X5*7+X6</f>
        <v>32.999999999999993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94"/>
      <c r="K10" s="13"/>
      <c r="L10" s="10"/>
      <c r="M10" s="94"/>
      <c r="N10" s="13"/>
      <c r="O10" s="10"/>
      <c r="P10" s="17"/>
      <c r="Q10" s="10"/>
      <c r="R10" s="10"/>
      <c r="S10" s="17"/>
      <c r="T10" s="13"/>
      <c r="U10" s="17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9"/>
      <c r="V11" s="58">
        <f>V5*4+V7*9+V9*4</f>
        <v>808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72"/>
      <c r="C12" s="65" t="s">
        <v>212</v>
      </c>
      <c r="D12" s="66" t="s">
        <v>59</v>
      </c>
      <c r="E12" s="67"/>
      <c r="F12" s="68" t="s">
        <v>213</v>
      </c>
      <c r="G12" s="68" t="s">
        <v>214</v>
      </c>
      <c r="H12" s="68"/>
      <c r="I12" s="65" t="s">
        <v>215</v>
      </c>
      <c r="J12" s="65" t="s">
        <v>216</v>
      </c>
      <c r="K12" s="65"/>
      <c r="L12" s="68" t="s">
        <v>217</v>
      </c>
      <c r="M12" s="68" t="s">
        <v>214</v>
      </c>
      <c r="N12" s="68"/>
      <c r="O12" s="68" t="str">
        <f>[1]菜單!E15</f>
        <v>深色蔬菜</v>
      </c>
      <c r="P12" s="65" t="s">
        <v>60</v>
      </c>
      <c r="Q12" s="68"/>
      <c r="R12" s="68" t="s">
        <v>422</v>
      </c>
      <c r="S12" s="68" t="s">
        <v>29</v>
      </c>
      <c r="T12" s="68"/>
      <c r="U12" s="173" t="s">
        <v>30</v>
      </c>
      <c r="V12" s="50" t="s">
        <v>6</v>
      </c>
      <c r="W12" s="51" t="s">
        <v>31</v>
      </c>
      <c r="X12" s="52">
        <v>5.6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8"/>
      <c r="C13" s="10" t="s">
        <v>63</v>
      </c>
      <c r="D13" s="13"/>
      <c r="E13" s="13">
        <v>70</v>
      </c>
      <c r="F13" s="10" t="s">
        <v>54</v>
      </c>
      <c r="G13" s="13"/>
      <c r="H13" s="13">
        <v>55</v>
      </c>
      <c r="I13" s="10" t="s">
        <v>52</v>
      </c>
      <c r="J13" s="13"/>
      <c r="K13" s="13">
        <v>30</v>
      </c>
      <c r="L13" s="10" t="s">
        <v>76</v>
      </c>
      <c r="M13" s="95" t="s">
        <v>72</v>
      </c>
      <c r="N13" s="13">
        <v>40</v>
      </c>
      <c r="O13" s="10" t="str">
        <f>O12</f>
        <v>深色蔬菜</v>
      </c>
      <c r="P13" s="10"/>
      <c r="Q13" s="10">
        <v>100</v>
      </c>
      <c r="R13" s="10" t="s">
        <v>423</v>
      </c>
      <c r="S13" s="96"/>
      <c r="T13" s="13">
        <v>20</v>
      </c>
      <c r="U13" s="174"/>
      <c r="V13" s="53">
        <f>X12*15+X14*5+10</f>
        <v>103</v>
      </c>
      <c r="W13" s="26" t="s">
        <v>32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5</v>
      </c>
      <c r="B14" s="178"/>
      <c r="C14" s="10" t="s">
        <v>305</v>
      </c>
      <c r="D14" s="13"/>
      <c r="E14" s="13">
        <v>40</v>
      </c>
      <c r="F14" s="10" t="s">
        <v>51</v>
      </c>
      <c r="G14" s="13"/>
      <c r="H14" s="13">
        <v>20</v>
      </c>
      <c r="I14" s="10" t="s">
        <v>69</v>
      </c>
      <c r="J14" s="13"/>
      <c r="K14" s="13">
        <v>5</v>
      </c>
      <c r="L14" s="10" t="s">
        <v>51</v>
      </c>
      <c r="M14" s="13"/>
      <c r="N14" s="13">
        <v>15</v>
      </c>
      <c r="O14" s="10"/>
      <c r="P14" s="10"/>
      <c r="Q14" s="10"/>
      <c r="R14" s="10"/>
      <c r="S14" s="96"/>
      <c r="T14" s="13"/>
      <c r="U14" s="174"/>
      <c r="V14" s="55" t="s">
        <v>8</v>
      </c>
      <c r="W14" s="26" t="s">
        <v>33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78"/>
      <c r="C15" s="10"/>
      <c r="D15" s="100"/>
      <c r="E15" s="13"/>
      <c r="F15" s="10" t="s">
        <v>46</v>
      </c>
      <c r="G15" s="13"/>
      <c r="H15" s="13">
        <v>5</v>
      </c>
      <c r="I15" s="10"/>
      <c r="J15" s="13"/>
      <c r="K15" s="13"/>
      <c r="L15" s="10" t="s">
        <v>46</v>
      </c>
      <c r="M15" s="13"/>
      <c r="N15" s="13">
        <v>10</v>
      </c>
      <c r="O15" s="10"/>
      <c r="P15" s="17"/>
      <c r="Q15" s="10"/>
      <c r="R15" s="10"/>
      <c r="S15" s="13"/>
      <c r="T15" s="13"/>
      <c r="U15" s="174"/>
      <c r="V15" s="53">
        <f>X13*5+X15*5</f>
        <v>25.5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76" t="s">
        <v>40</v>
      </c>
      <c r="B16" s="178"/>
      <c r="C16" s="10"/>
      <c r="D16" s="100"/>
      <c r="E16" s="61"/>
      <c r="F16" s="10"/>
      <c r="G16" s="17"/>
      <c r="H16" s="13"/>
      <c r="I16" s="10"/>
      <c r="J16" s="13"/>
      <c r="K16" s="13"/>
      <c r="L16" s="10"/>
      <c r="M16" s="13"/>
      <c r="N16" s="13"/>
      <c r="O16" s="10"/>
      <c r="P16" s="17"/>
      <c r="Q16" s="10"/>
      <c r="R16" s="10"/>
      <c r="S16" s="13"/>
      <c r="T16" s="13"/>
      <c r="U16" s="17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76"/>
      <c r="B17" s="178"/>
      <c r="C17" s="17"/>
      <c r="D17" s="20"/>
      <c r="E17" s="12"/>
      <c r="F17" s="10"/>
      <c r="G17" s="17"/>
      <c r="H17" s="13"/>
      <c r="I17" s="10"/>
      <c r="J17" s="94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74"/>
      <c r="V17" s="53">
        <f>X12*2+X13*7+X14</f>
        <v>31.2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94"/>
      <c r="K18" s="13"/>
      <c r="L18" s="10"/>
      <c r="M18" s="94"/>
      <c r="N18" s="10"/>
      <c r="O18" s="10"/>
      <c r="P18" s="17"/>
      <c r="Q18" s="10"/>
      <c r="R18" s="10"/>
      <c r="S18" s="17"/>
      <c r="T18" s="13"/>
      <c r="U18" s="17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9"/>
      <c r="V19" s="58">
        <f>V13*4+V15*9+V17*4</f>
        <v>766.3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8"/>
      <c r="C20" s="65" t="s">
        <v>218</v>
      </c>
      <c r="D20" s="66" t="s">
        <v>208</v>
      </c>
      <c r="E20" s="67"/>
      <c r="F20" s="65" t="s">
        <v>219</v>
      </c>
      <c r="G20" s="65" t="s">
        <v>221</v>
      </c>
      <c r="H20" s="65"/>
      <c r="I20" s="68" t="s">
        <v>222</v>
      </c>
      <c r="J20" s="68" t="s">
        <v>223</v>
      </c>
      <c r="K20" s="68"/>
      <c r="L20" s="65" t="s">
        <v>424</v>
      </c>
      <c r="M20" s="65" t="s">
        <v>208</v>
      </c>
      <c r="N20" s="65"/>
      <c r="O20" s="65" t="str">
        <f>[1]菜單!I15</f>
        <v>深色蔬菜</v>
      </c>
      <c r="P20" s="65" t="s">
        <v>60</v>
      </c>
      <c r="Q20" s="65"/>
      <c r="R20" s="68" t="s">
        <v>224</v>
      </c>
      <c r="S20" s="68" t="s">
        <v>29</v>
      </c>
      <c r="T20" s="68"/>
      <c r="U20" s="173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45</v>
      </c>
      <c r="B21" s="178"/>
      <c r="C21" s="10" t="s">
        <v>81</v>
      </c>
      <c r="D21" s="11"/>
      <c r="E21" s="12">
        <v>165</v>
      </c>
      <c r="F21" s="10" t="s">
        <v>70</v>
      </c>
      <c r="G21" s="13"/>
      <c r="H21" s="13">
        <v>55</v>
      </c>
      <c r="I21" s="10" t="s">
        <v>307</v>
      </c>
      <c r="J21" s="13" t="s">
        <v>308</v>
      </c>
      <c r="K21" s="13">
        <v>30</v>
      </c>
      <c r="L21" s="10" t="s">
        <v>425</v>
      </c>
      <c r="M21" s="95"/>
      <c r="N21" s="13">
        <v>30</v>
      </c>
      <c r="O21" s="10" t="str">
        <f>O20</f>
        <v>深色蔬菜</v>
      </c>
      <c r="P21" s="10"/>
      <c r="Q21" s="10">
        <v>100</v>
      </c>
      <c r="R21" s="10" t="s">
        <v>76</v>
      </c>
      <c r="S21" s="96" t="s">
        <v>72</v>
      </c>
      <c r="T21" s="13">
        <v>20</v>
      </c>
      <c r="U21" s="174"/>
      <c r="V21" s="53">
        <f>X20*15+X22*5+10</f>
        <v>107.5</v>
      </c>
      <c r="W21" s="26" t="s">
        <v>32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6</v>
      </c>
      <c r="B22" s="178"/>
      <c r="C22" s="10" t="s">
        <v>54</v>
      </c>
      <c r="D22" s="13"/>
      <c r="E22" s="13">
        <v>5</v>
      </c>
      <c r="F22" s="10"/>
      <c r="G22" s="94"/>
      <c r="H22" s="13"/>
      <c r="I22" s="10"/>
      <c r="J22" s="13"/>
      <c r="K22" s="13"/>
      <c r="L22" s="10" t="s">
        <v>309</v>
      </c>
      <c r="M22" s="96" t="s">
        <v>310</v>
      </c>
      <c r="N22" s="13">
        <v>15</v>
      </c>
      <c r="O22" s="10"/>
      <c r="P22" s="10"/>
      <c r="Q22" s="10"/>
      <c r="R22" s="10" t="s">
        <v>77</v>
      </c>
      <c r="S22" s="96"/>
      <c r="T22" s="13">
        <v>10</v>
      </c>
      <c r="U22" s="174"/>
      <c r="V22" s="55" t="s">
        <v>8</v>
      </c>
      <c r="W22" s="26" t="s">
        <v>33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78"/>
      <c r="C23" s="10" t="s">
        <v>53</v>
      </c>
      <c r="D23" s="20"/>
      <c r="E23" s="13">
        <v>5</v>
      </c>
      <c r="F23" s="10"/>
      <c r="G23" s="94"/>
      <c r="H23" s="13"/>
      <c r="I23" s="10"/>
      <c r="J23" s="13"/>
      <c r="K23" s="13"/>
      <c r="L23" s="10"/>
      <c r="M23" s="95"/>
      <c r="N23" s="13"/>
      <c r="O23" s="10"/>
      <c r="P23" s="17"/>
      <c r="Q23" s="10"/>
      <c r="R23" s="10" t="s">
        <v>78</v>
      </c>
      <c r="S23" s="95"/>
      <c r="T23" s="13"/>
      <c r="U23" s="174"/>
      <c r="V23" s="53">
        <f>X21*5+X23*5</f>
        <v>26.5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76" t="s">
        <v>41</v>
      </c>
      <c r="B24" s="178"/>
      <c r="C24" s="10" t="s">
        <v>51</v>
      </c>
      <c r="D24" s="20"/>
      <c r="E24" s="13">
        <v>10</v>
      </c>
      <c r="F24" s="10"/>
      <c r="G24" s="17"/>
      <c r="H24" s="13"/>
      <c r="I24" s="10"/>
      <c r="J24" s="94"/>
      <c r="K24" s="13"/>
      <c r="L24" s="10"/>
      <c r="M24" s="96"/>
      <c r="N24" s="13"/>
      <c r="O24" s="10"/>
      <c r="P24" s="17"/>
      <c r="Q24" s="10"/>
      <c r="R24" s="10"/>
      <c r="S24" s="17"/>
      <c r="T24" s="13"/>
      <c r="U24" s="17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76"/>
      <c r="B25" s="178"/>
      <c r="C25" s="10" t="s">
        <v>46</v>
      </c>
      <c r="D25" s="20"/>
      <c r="E25" s="13">
        <v>5</v>
      </c>
      <c r="F25" s="10"/>
      <c r="G25" s="17"/>
      <c r="H25" s="13"/>
      <c r="I25" s="10"/>
      <c r="J25" s="94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74"/>
      <c r="V25" s="53">
        <f>X20*2+X21*7+X22</f>
        <v>31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7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9"/>
      <c r="V27" s="58">
        <f>V21*4+V23*9+V25*4</f>
        <v>792.5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8"/>
      <c r="C28" s="65" t="s">
        <v>225</v>
      </c>
      <c r="D28" s="65" t="s">
        <v>59</v>
      </c>
      <c r="E28" s="65"/>
      <c r="F28" s="68" t="s">
        <v>226</v>
      </c>
      <c r="G28" s="68" t="s">
        <v>223</v>
      </c>
      <c r="H28" s="68"/>
      <c r="I28" s="68" t="s">
        <v>227</v>
      </c>
      <c r="J28" s="68" t="s">
        <v>214</v>
      </c>
      <c r="K28" s="68"/>
      <c r="L28" s="68" t="s">
        <v>228</v>
      </c>
      <c r="M28" s="68" t="s">
        <v>60</v>
      </c>
      <c r="N28" s="68"/>
      <c r="O28" s="65" t="str">
        <f>[1]菜單!M15</f>
        <v>深色蔬菜</v>
      </c>
      <c r="P28" s="65" t="s">
        <v>60</v>
      </c>
      <c r="Q28" s="65"/>
      <c r="R28" s="68" t="s">
        <v>229</v>
      </c>
      <c r="S28" s="68" t="s">
        <v>29</v>
      </c>
      <c r="T28" s="68"/>
      <c r="U28" s="173" t="s">
        <v>30</v>
      </c>
      <c r="V28" s="50" t="s">
        <v>6</v>
      </c>
      <c r="W28" s="51" t="s">
        <v>31</v>
      </c>
      <c r="X28" s="52">
        <v>6</v>
      </c>
      <c r="Y28" s="80" t="s">
        <v>57</v>
      </c>
      <c r="Z28" s="80" t="s">
        <v>58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8"/>
      <c r="C29" s="10" t="s">
        <v>63</v>
      </c>
      <c r="D29" s="13"/>
      <c r="E29" s="13">
        <v>70</v>
      </c>
      <c r="F29" s="117" t="s">
        <v>379</v>
      </c>
      <c r="G29" s="13"/>
      <c r="H29" s="13">
        <v>65</v>
      </c>
      <c r="I29" s="117" t="s">
        <v>371</v>
      </c>
      <c r="J29" s="119"/>
      <c r="K29" s="120">
        <v>30</v>
      </c>
      <c r="L29" s="117" t="s">
        <v>375</v>
      </c>
      <c r="M29" s="120"/>
      <c r="N29" s="120">
        <v>30</v>
      </c>
      <c r="O29" s="117" t="str">
        <f>O28</f>
        <v>深色蔬菜</v>
      </c>
      <c r="P29" s="117"/>
      <c r="Q29" s="117">
        <v>100</v>
      </c>
      <c r="R29" s="117" t="s">
        <v>377</v>
      </c>
      <c r="S29" s="121"/>
      <c r="T29" s="120">
        <v>20</v>
      </c>
      <c r="U29" s="174"/>
      <c r="V29" s="53">
        <f>X28*15+X30*5+10+X33*12</f>
        <v>108</v>
      </c>
      <c r="W29" s="26" t="s">
        <v>32</v>
      </c>
      <c r="X29" s="54">
        <v>2.2999999999999998</v>
      </c>
      <c r="Y29" s="80">
        <f>V31*9/V35*100</f>
        <v>28.169014084507044</v>
      </c>
      <c r="Z29" s="80">
        <f>V33*4/V35*100</f>
        <v>15.492957746478876</v>
      </c>
      <c r="AA29" s="3">
        <f>Z29*2</f>
        <v>30.985915492957751</v>
      </c>
      <c r="AB29" s="3"/>
      <c r="AC29" s="3">
        <f>Z29*15</f>
        <v>232.39436619718313</v>
      </c>
      <c r="AD29" s="3">
        <f>AA29*4+AC29*4</f>
        <v>1053.5211267605634</v>
      </c>
    </row>
    <row r="30" spans="1:30" ht="13.5" customHeight="1">
      <c r="A30" s="23">
        <v>7</v>
      </c>
      <c r="B30" s="178"/>
      <c r="C30" s="10" t="s">
        <v>311</v>
      </c>
      <c r="D30" s="13"/>
      <c r="E30" s="13">
        <v>20</v>
      </c>
      <c r="F30" s="10"/>
      <c r="G30" s="13"/>
      <c r="H30" s="13"/>
      <c r="I30" s="117" t="s">
        <v>370</v>
      </c>
      <c r="J30" s="120"/>
      <c r="K30" s="120">
        <v>5</v>
      </c>
      <c r="L30" s="117" t="s">
        <v>376</v>
      </c>
      <c r="M30" s="120"/>
      <c r="N30" s="120">
        <v>10</v>
      </c>
      <c r="O30" s="117"/>
      <c r="P30" s="117"/>
      <c r="Q30" s="117"/>
      <c r="R30" s="118" t="s">
        <v>378</v>
      </c>
      <c r="S30" s="120"/>
      <c r="T30" s="120">
        <v>10</v>
      </c>
      <c r="U30" s="174"/>
      <c r="V30" s="55" t="s">
        <v>8</v>
      </c>
      <c r="W30" s="26" t="s">
        <v>33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78"/>
      <c r="C31" s="10" t="s">
        <v>312</v>
      </c>
      <c r="D31" s="20"/>
      <c r="E31" s="13">
        <v>20</v>
      </c>
      <c r="F31" s="10"/>
      <c r="G31" s="13"/>
      <c r="H31" s="13"/>
      <c r="I31" s="117" t="s">
        <v>372</v>
      </c>
      <c r="J31" s="120"/>
      <c r="K31" s="120">
        <v>5</v>
      </c>
      <c r="L31" s="117" t="s">
        <v>373</v>
      </c>
      <c r="M31" s="120"/>
      <c r="N31" s="120">
        <v>10</v>
      </c>
      <c r="O31" s="117"/>
      <c r="P31" s="122"/>
      <c r="Q31" s="117"/>
      <c r="R31" s="117"/>
      <c r="S31" s="120"/>
      <c r="T31" s="120"/>
      <c r="U31" s="174"/>
      <c r="V31" s="53">
        <f>X29*5+X31*5+X33*8</f>
        <v>24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76" t="s">
        <v>42</v>
      </c>
      <c r="B32" s="178"/>
      <c r="C32" s="17"/>
      <c r="D32" s="20"/>
      <c r="E32" s="12"/>
      <c r="F32" s="10"/>
      <c r="G32" s="17"/>
      <c r="H32" s="13"/>
      <c r="I32" s="117" t="s">
        <v>373</v>
      </c>
      <c r="J32" s="123"/>
      <c r="K32" s="120">
        <v>10</v>
      </c>
      <c r="L32" s="117"/>
      <c r="M32" s="123"/>
      <c r="N32" s="120"/>
      <c r="O32" s="117"/>
      <c r="P32" s="122"/>
      <c r="Q32" s="117"/>
      <c r="R32" s="117"/>
      <c r="S32" s="120"/>
      <c r="T32" s="120"/>
      <c r="U32" s="17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76"/>
      <c r="B33" s="178"/>
      <c r="C33" s="17"/>
      <c r="D33" s="20"/>
      <c r="E33" s="12"/>
      <c r="F33" s="10"/>
      <c r="G33" s="17"/>
      <c r="H33" s="13"/>
      <c r="I33" s="118" t="s">
        <v>374</v>
      </c>
      <c r="J33" s="124"/>
      <c r="K33" s="125">
        <v>2</v>
      </c>
      <c r="L33" s="118"/>
      <c r="M33" s="124"/>
      <c r="N33" s="125"/>
      <c r="O33" s="117"/>
      <c r="P33" s="122"/>
      <c r="Q33" s="117"/>
      <c r="R33" s="117"/>
      <c r="S33" s="122"/>
      <c r="T33" s="120"/>
      <c r="U33" s="174"/>
      <c r="V33" s="53">
        <f>X28*2+X29*7+X30+X33*8</f>
        <v>29.7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94"/>
      <c r="K34" s="10"/>
      <c r="L34" s="10"/>
      <c r="M34" s="94"/>
      <c r="N34" s="10"/>
      <c r="O34" s="10"/>
      <c r="P34" s="17"/>
      <c r="Q34" s="10"/>
      <c r="R34" s="10"/>
      <c r="S34" s="17"/>
      <c r="T34" s="13"/>
      <c r="U34" s="174"/>
      <c r="V34" s="55" t="s">
        <v>11</v>
      </c>
      <c r="W34" s="24"/>
      <c r="X34" s="54"/>
      <c r="Y34" s="81" t="s">
        <v>55</v>
      </c>
      <c r="Z34" s="81" t="s">
        <v>56</v>
      </c>
      <c r="AA34" s="2">
        <f>SUM(AA29:AA33)</f>
        <v>30.985915492957751</v>
      </c>
      <c r="AB34" s="2">
        <f>SUM(AB29:AB33)</f>
        <v>0</v>
      </c>
      <c r="AC34" s="2">
        <f>SUM(AC29:AC33)</f>
        <v>232.39436619718313</v>
      </c>
      <c r="AD34" s="2">
        <f>AA34*4+AB34*9+AC34*4</f>
        <v>1053.5211267605634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9"/>
      <c r="V35" s="58">
        <f>V29*4+V31*9+V33*4</f>
        <v>766.8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5</v>
      </c>
      <c r="B36" s="170"/>
      <c r="C36" s="65" t="s">
        <v>230</v>
      </c>
      <c r="D36" s="66" t="s">
        <v>216</v>
      </c>
      <c r="E36" s="67"/>
      <c r="F36" s="68" t="s">
        <v>231</v>
      </c>
      <c r="G36" s="68" t="s">
        <v>210</v>
      </c>
      <c r="H36" s="68"/>
      <c r="I36" s="68" t="s">
        <v>233</v>
      </c>
      <c r="J36" s="68" t="s">
        <v>234</v>
      </c>
      <c r="K36" s="68"/>
      <c r="L36" s="68" t="s">
        <v>426</v>
      </c>
      <c r="M36" s="68" t="s">
        <v>210</v>
      </c>
      <c r="N36" s="68"/>
      <c r="O36" s="65" t="s">
        <v>392</v>
      </c>
      <c r="P36" s="65" t="s">
        <v>60</v>
      </c>
      <c r="Q36" s="65"/>
      <c r="R36" s="65" t="s">
        <v>235</v>
      </c>
      <c r="S36" s="65" t="s">
        <v>29</v>
      </c>
      <c r="T36" s="65"/>
      <c r="U36" s="173" t="s">
        <v>30</v>
      </c>
      <c r="V36" s="50" t="s">
        <v>6</v>
      </c>
      <c r="W36" s="51" t="s">
        <v>31</v>
      </c>
      <c r="X36" s="52">
        <v>6.1</v>
      </c>
      <c r="Y36" s="80" t="s">
        <v>57</v>
      </c>
      <c r="Z36" s="80" t="s">
        <v>58</v>
      </c>
    </row>
    <row r="37" spans="1:30" ht="13.5" customHeight="1">
      <c r="A37" s="23" t="s">
        <v>7</v>
      </c>
      <c r="B37" s="171"/>
      <c r="C37" s="10" t="s">
        <v>63</v>
      </c>
      <c r="D37" s="11"/>
      <c r="E37" s="12">
        <v>110</v>
      </c>
      <c r="F37" s="10" t="s">
        <v>313</v>
      </c>
      <c r="G37" s="13"/>
      <c r="H37" s="13">
        <v>20</v>
      </c>
      <c r="I37" s="10" t="s">
        <v>85</v>
      </c>
      <c r="J37" s="13"/>
      <c r="K37" s="13">
        <v>30</v>
      </c>
      <c r="L37" s="10" t="s">
        <v>431</v>
      </c>
      <c r="M37" s="13"/>
      <c r="N37" s="13">
        <v>40</v>
      </c>
      <c r="O37" s="10" t="str">
        <f>O36</f>
        <v>淺色蔬菜</v>
      </c>
      <c r="P37" s="10"/>
      <c r="Q37" s="10">
        <v>100</v>
      </c>
      <c r="R37" s="83" t="s">
        <v>316</v>
      </c>
      <c r="S37" s="96"/>
      <c r="T37" s="13">
        <v>5</v>
      </c>
      <c r="U37" s="174"/>
      <c r="V37" s="53">
        <f>X36*15+X38*5+10</f>
        <v>110</v>
      </c>
      <c r="W37" s="26" t="s">
        <v>32</v>
      </c>
      <c r="X37" s="54">
        <v>2.4</v>
      </c>
      <c r="Y37" s="80">
        <f>V39*9/V43*100</f>
        <v>28.150134048257375</v>
      </c>
      <c r="Z37" s="80">
        <f>V41*4/V43*100</f>
        <v>15.677262862249458</v>
      </c>
    </row>
    <row r="38" spans="1:30" ht="13.5" customHeight="1">
      <c r="A38" s="23">
        <v>8</v>
      </c>
      <c r="B38" s="171"/>
      <c r="C38" s="10"/>
      <c r="D38" s="11"/>
      <c r="E38" s="61"/>
      <c r="F38" s="10" t="s">
        <v>314</v>
      </c>
      <c r="G38" s="13"/>
      <c r="H38" s="13">
        <v>40</v>
      </c>
      <c r="I38" s="10" t="s">
        <v>46</v>
      </c>
      <c r="J38" s="94"/>
      <c r="K38" s="13">
        <v>10</v>
      </c>
      <c r="L38" s="102"/>
      <c r="M38" s="20"/>
      <c r="N38" s="61"/>
      <c r="O38" s="10"/>
      <c r="P38" s="10"/>
      <c r="Q38" s="10"/>
      <c r="R38" s="10" t="s">
        <v>317</v>
      </c>
      <c r="S38" s="96"/>
      <c r="T38" s="13">
        <v>10</v>
      </c>
      <c r="U38" s="174"/>
      <c r="V38" s="55" t="s">
        <v>8</v>
      </c>
      <c r="W38" s="26" t="s">
        <v>33</v>
      </c>
      <c r="X38" s="54">
        <v>1.7</v>
      </c>
      <c r="Y38" s="42"/>
      <c r="Z38" s="42"/>
    </row>
    <row r="39" spans="1:30" ht="13.5" customHeight="1">
      <c r="A39" s="23" t="s">
        <v>9</v>
      </c>
      <c r="B39" s="171"/>
      <c r="C39" s="10"/>
      <c r="D39" s="11"/>
      <c r="E39" s="61"/>
      <c r="F39" s="10" t="s">
        <v>370</v>
      </c>
      <c r="G39" s="13"/>
      <c r="H39" s="13">
        <v>5</v>
      </c>
      <c r="I39" s="10" t="s">
        <v>315</v>
      </c>
      <c r="J39" s="95"/>
      <c r="K39" s="13">
        <v>15</v>
      </c>
      <c r="L39" s="10"/>
      <c r="M39" s="20"/>
      <c r="N39" s="61"/>
      <c r="O39" s="10"/>
      <c r="P39" s="17"/>
      <c r="Q39" s="10"/>
      <c r="R39" s="10"/>
      <c r="S39" s="13"/>
      <c r="T39" s="13">
        <v>5</v>
      </c>
      <c r="U39" s="174"/>
      <c r="V39" s="53">
        <f>X37*5+X39*5</f>
        <v>24.5</v>
      </c>
      <c r="W39" s="26" t="s">
        <v>35</v>
      </c>
      <c r="X39" s="54">
        <v>2.5</v>
      </c>
      <c r="Y39" s="42"/>
      <c r="Z39" s="42"/>
    </row>
    <row r="40" spans="1:30" ht="13.5" customHeight="1">
      <c r="A40" s="176" t="s">
        <v>43</v>
      </c>
      <c r="B40" s="171"/>
      <c r="C40" s="10"/>
      <c r="D40" s="11"/>
      <c r="E40" s="61"/>
      <c r="F40" s="10"/>
      <c r="G40" s="17"/>
      <c r="H40" s="13"/>
      <c r="I40" s="10"/>
      <c r="J40" s="13"/>
      <c r="K40" s="13"/>
      <c r="L40" s="10"/>
      <c r="M40" s="20"/>
      <c r="N40" s="61"/>
      <c r="O40" s="10"/>
      <c r="P40" s="17"/>
      <c r="Q40" s="10"/>
      <c r="R40" s="10"/>
      <c r="S40" s="95"/>
      <c r="T40" s="13"/>
      <c r="U40" s="17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77"/>
      <c r="B41" s="172"/>
      <c r="C41" s="10"/>
      <c r="D41" s="11"/>
      <c r="E41" s="61"/>
      <c r="F41" s="10"/>
      <c r="G41" s="17"/>
      <c r="H41" s="13"/>
      <c r="I41" s="10"/>
      <c r="J41" s="94"/>
      <c r="K41" s="13"/>
      <c r="L41" s="10"/>
      <c r="M41" s="94"/>
      <c r="N41" s="13"/>
      <c r="O41" s="10"/>
      <c r="P41" s="17"/>
      <c r="Q41" s="10"/>
      <c r="R41" s="10"/>
      <c r="S41" s="17"/>
      <c r="T41" s="13"/>
      <c r="U41" s="174"/>
      <c r="V41" s="53">
        <f>X36*2+X37*7+X38</f>
        <v>30.7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0"/>
      <c r="D42" s="20"/>
      <c r="E42" s="61"/>
      <c r="F42" s="10"/>
      <c r="G42" s="17"/>
      <c r="H42" s="13"/>
      <c r="I42" s="10"/>
      <c r="J42" s="94"/>
      <c r="K42" s="13"/>
      <c r="L42" s="10"/>
      <c r="M42" s="94"/>
      <c r="N42" s="13"/>
      <c r="O42" s="10"/>
      <c r="P42" s="17"/>
      <c r="Q42" s="10"/>
      <c r="R42" s="10"/>
      <c r="S42" s="17"/>
      <c r="T42" s="13"/>
      <c r="U42" s="174"/>
      <c r="V42" s="55" t="s">
        <v>11</v>
      </c>
      <c r="W42" s="24"/>
      <c r="X42" s="54"/>
      <c r="Y42" s="81" t="s">
        <v>55</v>
      </c>
      <c r="Z42" s="81" t="s">
        <v>56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5"/>
      <c r="V43" s="62">
        <f>V37*4+V39*9+V41*4</f>
        <v>783.3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0" t="s">
        <v>461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5</v>
      </c>
      <c r="B4" s="170"/>
      <c r="C4" s="65" t="s">
        <v>44</v>
      </c>
      <c r="D4" s="66" t="s">
        <v>59</v>
      </c>
      <c r="E4" s="67"/>
      <c r="F4" s="68" t="s">
        <v>293</v>
      </c>
      <c r="G4" s="68" t="s">
        <v>294</v>
      </c>
      <c r="H4" s="68"/>
      <c r="I4" s="68" t="s">
        <v>181</v>
      </c>
      <c r="J4" s="68" t="s">
        <v>29</v>
      </c>
      <c r="K4" s="68"/>
      <c r="L4" s="65" t="s">
        <v>236</v>
      </c>
      <c r="M4" s="65" t="s">
        <v>208</v>
      </c>
      <c r="N4" s="65"/>
      <c r="O4" s="65" t="s">
        <v>392</v>
      </c>
      <c r="P4" s="68" t="s">
        <v>60</v>
      </c>
      <c r="Q4" s="68"/>
      <c r="R4" s="65" t="s">
        <v>237</v>
      </c>
      <c r="S4" s="65" t="s">
        <v>29</v>
      </c>
      <c r="T4" s="65"/>
      <c r="U4" s="173" t="s">
        <v>30</v>
      </c>
      <c r="V4" s="50" t="s">
        <v>6</v>
      </c>
      <c r="W4" s="51" t="s">
        <v>31</v>
      </c>
      <c r="X4" s="52">
        <v>5.9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1"/>
      <c r="C5" s="10" t="s">
        <v>63</v>
      </c>
      <c r="D5" s="11"/>
      <c r="E5" s="12">
        <v>110</v>
      </c>
      <c r="F5" s="10" t="s">
        <v>318</v>
      </c>
      <c r="G5" s="13"/>
      <c r="H5" s="13">
        <v>50</v>
      </c>
      <c r="I5" s="10" t="s">
        <v>76</v>
      </c>
      <c r="J5" s="13" t="s">
        <v>72</v>
      </c>
      <c r="K5" s="13">
        <v>30</v>
      </c>
      <c r="L5" s="10" t="s">
        <v>319</v>
      </c>
      <c r="M5" s="13" t="s">
        <v>430</v>
      </c>
      <c r="N5" s="13">
        <v>10</v>
      </c>
      <c r="O5" s="10" t="str">
        <f>O4</f>
        <v>淺色蔬菜</v>
      </c>
      <c r="P5" s="10"/>
      <c r="Q5" s="10">
        <v>100</v>
      </c>
      <c r="R5" s="83" t="s">
        <v>71</v>
      </c>
      <c r="S5" s="95"/>
      <c r="T5" s="13">
        <v>20</v>
      </c>
      <c r="U5" s="174"/>
      <c r="V5" s="53">
        <f>X4*15+X6*5+10</f>
        <v>106</v>
      </c>
      <c r="W5" s="26" t="s">
        <v>32</v>
      </c>
      <c r="X5" s="54">
        <v>2.4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11</v>
      </c>
      <c r="B6" s="171"/>
      <c r="C6" s="10"/>
      <c r="D6" s="13"/>
      <c r="E6" s="13"/>
      <c r="F6" s="10"/>
      <c r="G6" s="13"/>
      <c r="H6" s="13"/>
      <c r="I6" s="10" t="s">
        <v>46</v>
      </c>
      <c r="J6" s="13"/>
      <c r="K6" s="13">
        <v>15</v>
      </c>
      <c r="L6" s="10" t="s">
        <v>306</v>
      </c>
      <c r="M6" s="13"/>
      <c r="N6" s="13">
        <v>15</v>
      </c>
      <c r="O6" s="10"/>
      <c r="P6" s="10"/>
      <c r="Q6" s="10"/>
      <c r="R6" s="10" t="s">
        <v>101</v>
      </c>
      <c r="S6" s="95"/>
      <c r="T6" s="13">
        <v>15</v>
      </c>
      <c r="U6" s="174"/>
      <c r="V6" s="55" t="s">
        <v>8</v>
      </c>
      <c r="W6" s="26" t="s">
        <v>33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1"/>
      <c r="C7" s="10"/>
      <c r="D7" s="11"/>
      <c r="E7" s="61"/>
      <c r="F7" s="10"/>
      <c r="G7" s="13"/>
      <c r="H7" s="13"/>
      <c r="I7" s="10" t="s">
        <v>62</v>
      </c>
      <c r="J7" s="13"/>
      <c r="K7" s="13">
        <v>5</v>
      </c>
      <c r="L7" s="10" t="s">
        <v>320</v>
      </c>
      <c r="M7" s="13"/>
      <c r="N7" s="13">
        <v>10</v>
      </c>
      <c r="O7" s="10"/>
      <c r="P7" s="17"/>
      <c r="Q7" s="10"/>
      <c r="R7" s="10"/>
      <c r="S7" s="96"/>
      <c r="T7" s="13"/>
      <c r="U7" s="174"/>
      <c r="V7" s="53">
        <f>X5*5+X7*5</f>
        <v>26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76" t="s">
        <v>36</v>
      </c>
      <c r="B8" s="171"/>
      <c r="C8" s="10"/>
      <c r="D8" s="11"/>
      <c r="E8" s="61"/>
      <c r="F8" s="10"/>
      <c r="G8" s="17"/>
      <c r="H8" s="13"/>
      <c r="I8" s="10" t="s">
        <v>54</v>
      </c>
      <c r="J8" s="94"/>
      <c r="K8" s="13">
        <v>10</v>
      </c>
      <c r="L8" s="10" t="s">
        <v>321</v>
      </c>
      <c r="M8" s="13"/>
      <c r="N8" s="13">
        <v>20</v>
      </c>
      <c r="O8" s="10"/>
      <c r="P8" s="17"/>
      <c r="Q8" s="10"/>
      <c r="R8" s="10"/>
      <c r="S8" s="95"/>
      <c r="T8" s="13"/>
      <c r="U8" s="17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77"/>
      <c r="B9" s="172"/>
      <c r="C9" s="10"/>
      <c r="D9" s="20"/>
      <c r="E9" s="61"/>
      <c r="F9" s="10"/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94"/>
      <c r="T9" s="13"/>
      <c r="U9" s="174"/>
      <c r="V9" s="53">
        <f>X4*2+X5*7+X6</f>
        <v>30.1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94"/>
      <c r="K10" s="10"/>
      <c r="L10" s="10"/>
      <c r="M10" s="94"/>
      <c r="N10" s="10"/>
      <c r="O10" s="10"/>
      <c r="P10" s="17"/>
      <c r="Q10" s="10"/>
      <c r="R10" s="10"/>
      <c r="S10" s="17"/>
      <c r="T10" s="13"/>
      <c r="U10" s="17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9"/>
      <c r="V11" s="58">
        <f>V5*4+V7*9+V9*4</f>
        <v>778.4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72"/>
      <c r="C12" s="65" t="s">
        <v>238</v>
      </c>
      <c r="D12" s="65" t="s">
        <v>61</v>
      </c>
      <c r="E12" s="65"/>
      <c r="F12" s="68" t="s">
        <v>295</v>
      </c>
      <c r="G12" s="68" t="s">
        <v>296</v>
      </c>
      <c r="H12" s="68"/>
      <c r="I12" s="68" t="s">
        <v>239</v>
      </c>
      <c r="J12" s="68" t="s">
        <v>223</v>
      </c>
      <c r="K12" s="68"/>
      <c r="L12" s="68" t="s">
        <v>427</v>
      </c>
      <c r="M12" s="98" t="s">
        <v>429</v>
      </c>
      <c r="N12" s="68"/>
      <c r="O12" s="65" t="str">
        <f>[1]菜單!E24</f>
        <v>深色蔬菜</v>
      </c>
      <c r="P12" s="65" t="s">
        <v>60</v>
      </c>
      <c r="Q12" s="65"/>
      <c r="R12" s="65" t="s">
        <v>240</v>
      </c>
      <c r="S12" s="65" t="s">
        <v>29</v>
      </c>
      <c r="T12" s="65"/>
      <c r="U12" s="173" t="s">
        <v>30</v>
      </c>
      <c r="V12" s="50" t="s">
        <v>6</v>
      </c>
      <c r="W12" s="51" t="s">
        <v>31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8"/>
      <c r="C13" s="10" t="s">
        <v>63</v>
      </c>
      <c r="D13" s="13"/>
      <c r="E13" s="13">
        <v>70</v>
      </c>
      <c r="F13" s="10" t="s">
        <v>70</v>
      </c>
      <c r="G13" s="13"/>
      <c r="H13" s="13">
        <v>50</v>
      </c>
      <c r="I13" s="10" t="s">
        <v>71</v>
      </c>
      <c r="J13" s="13"/>
      <c r="K13" s="13">
        <v>30</v>
      </c>
      <c r="L13" s="10" t="s">
        <v>428</v>
      </c>
      <c r="M13" s="95" t="s">
        <v>430</v>
      </c>
      <c r="N13" s="13">
        <v>30</v>
      </c>
      <c r="O13" s="10" t="str">
        <f>O12</f>
        <v>深色蔬菜</v>
      </c>
      <c r="P13" s="99"/>
      <c r="Q13" s="10">
        <v>100</v>
      </c>
      <c r="R13" s="83" t="s">
        <v>87</v>
      </c>
      <c r="S13" s="95"/>
      <c r="T13" s="13">
        <v>30</v>
      </c>
      <c r="U13" s="174"/>
      <c r="V13" s="53">
        <f>X12*15+X14*5+10</f>
        <v>110</v>
      </c>
      <c r="W13" s="26" t="s">
        <v>32</v>
      </c>
      <c r="X13" s="54">
        <v>2.1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12</v>
      </c>
      <c r="B14" s="178"/>
      <c r="C14" s="10" t="s">
        <v>322</v>
      </c>
      <c r="D14" s="13"/>
      <c r="E14" s="13">
        <v>40</v>
      </c>
      <c r="F14" s="10" t="s">
        <v>380</v>
      </c>
      <c r="G14" s="13"/>
      <c r="H14" s="13">
        <v>10</v>
      </c>
      <c r="I14" s="10" t="s">
        <v>62</v>
      </c>
      <c r="J14" s="13"/>
      <c r="K14" s="13">
        <v>2</v>
      </c>
      <c r="L14" s="10"/>
      <c r="M14" s="95"/>
      <c r="N14" s="13"/>
      <c r="O14" s="10"/>
      <c r="P14" s="10"/>
      <c r="Q14" s="10"/>
      <c r="R14" s="10" t="s">
        <v>82</v>
      </c>
      <c r="S14" s="95"/>
      <c r="T14" s="13">
        <v>5</v>
      </c>
      <c r="U14" s="174"/>
      <c r="V14" s="55" t="s">
        <v>8</v>
      </c>
      <c r="W14" s="26" t="s">
        <v>33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78"/>
      <c r="C15" s="17"/>
      <c r="D15" s="100"/>
      <c r="E15" s="12"/>
      <c r="F15" s="10"/>
      <c r="G15" s="13"/>
      <c r="H15" s="13"/>
      <c r="I15" s="10" t="s">
        <v>53</v>
      </c>
      <c r="J15" s="95"/>
      <c r="K15" s="13">
        <v>20</v>
      </c>
      <c r="L15" s="10"/>
      <c r="M15" s="94"/>
      <c r="N15" s="13"/>
      <c r="O15" s="10"/>
      <c r="P15" s="17"/>
      <c r="Q15" s="10"/>
      <c r="R15" s="10"/>
      <c r="S15" s="13"/>
      <c r="T15" s="13"/>
      <c r="U15" s="174"/>
      <c r="V15" s="53">
        <f>X13*5+X15*5</f>
        <v>23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76" t="s">
        <v>40</v>
      </c>
      <c r="B16" s="178"/>
      <c r="C16" s="17"/>
      <c r="D16" s="20"/>
      <c r="E16" s="12"/>
      <c r="F16" s="10"/>
      <c r="G16" s="17"/>
      <c r="H16" s="13"/>
      <c r="I16" s="10" t="s">
        <v>46</v>
      </c>
      <c r="J16" s="13"/>
      <c r="K16" s="13">
        <v>5</v>
      </c>
      <c r="L16" s="10"/>
      <c r="M16" s="94"/>
      <c r="N16" s="13"/>
      <c r="O16" s="10"/>
      <c r="P16" s="17"/>
      <c r="Q16" s="10"/>
      <c r="R16" s="10"/>
      <c r="S16" s="13"/>
      <c r="T16" s="13"/>
      <c r="U16" s="17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76"/>
      <c r="B17" s="178"/>
      <c r="C17" s="17"/>
      <c r="D17" s="20"/>
      <c r="E17" s="12"/>
      <c r="F17" s="10"/>
      <c r="G17" s="17"/>
      <c r="H17" s="13"/>
      <c r="I17" s="10" t="s">
        <v>51</v>
      </c>
      <c r="J17" s="95"/>
      <c r="K17" s="13">
        <v>10</v>
      </c>
      <c r="L17" s="24"/>
      <c r="M17" s="25"/>
      <c r="N17" s="26"/>
      <c r="O17" s="10"/>
      <c r="P17" s="17"/>
      <c r="Q17" s="10"/>
      <c r="R17" s="10"/>
      <c r="S17" s="95"/>
      <c r="T17" s="13"/>
      <c r="U17" s="174"/>
      <c r="V17" s="53">
        <f>X12*2+X13*7+X14</f>
        <v>28.599999999999998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 t="s">
        <v>84</v>
      </c>
      <c r="J18" s="94"/>
      <c r="K18" s="10">
        <v>10</v>
      </c>
      <c r="L18" s="10"/>
      <c r="M18" s="94"/>
      <c r="N18" s="13"/>
      <c r="O18" s="10"/>
      <c r="P18" s="17"/>
      <c r="Q18" s="10"/>
      <c r="R18" s="10"/>
      <c r="S18" s="17"/>
      <c r="T18" s="13"/>
      <c r="U18" s="17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9"/>
      <c r="V19" s="58">
        <f>V13*4+V15*9+V17*4</f>
        <v>761.4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8"/>
      <c r="C20" s="65" t="s">
        <v>241</v>
      </c>
      <c r="D20" s="66" t="s">
        <v>208</v>
      </c>
      <c r="E20" s="67"/>
      <c r="F20" s="68" t="s">
        <v>242</v>
      </c>
      <c r="G20" s="68" t="s">
        <v>29</v>
      </c>
      <c r="H20" s="68"/>
      <c r="I20" s="68" t="s">
        <v>243</v>
      </c>
      <c r="J20" s="68" t="s">
        <v>223</v>
      </c>
      <c r="K20" s="68"/>
      <c r="L20" s="68" t="s">
        <v>432</v>
      </c>
      <c r="M20" s="68" t="s">
        <v>433</v>
      </c>
      <c r="N20" s="68"/>
      <c r="O20" s="65" t="s">
        <v>392</v>
      </c>
      <c r="P20" s="68" t="s">
        <v>60</v>
      </c>
      <c r="Q20" s="68"/>
      <c r="R20" s="65" t="s">
        <v>244</v>
      </c>
      <c r="S20" s="65" t="s">
        <v>29</v>
      </c>
      <c r="T20" s="65"/>
      <c r="U20" s="173" t="s">
        <v>30</v>
      </c>
      <c r="V20" s="50" t="s">
        <v>6</v>
      </c>
      <c r="W20" s="51" t="s">
        <v>31</v>
      </c>
      <c r="X20" s="52">
        <v>5.7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45</v>
      </c>
      <c r="B21" s="178"/>
      <c r="C21" s="10" t="s">
        <v>90</v>
      </c>
      <c r="D21" s="11"/>
      <c r="E21" s="12">
        <v>200</v>
      </c>
      <c r="F21" s="10" t="s">
        <v>324</v>
      </c>
      <c r="G21" s="13"/>
      <c r="H21" s="13">
        <v>55</v>
      </c>
      <c r="I21" s="10" t="s">
        <v>326</v>
      </c>
      <c r="J21" s="13" t="s">
        <v>308</v>
      </c>
      <c r="K21" s="13">
        <v>40</v>
      </c>
      <c r="L21" s="10" t="s">
        <v>434</v>
      </c>
      <c r="M21" s="13"/>
      <c r="N21" s="13">
        <v>30</v>
      </c>
      <c r="O21" s="10" t="str">
        <f>O20</f>
        <v>淺色蔬菜</v>
      </c>
      <c r="P21" s="10"/>
      <c r="Q21" s="10">
        <v>100</v>
      </c>
      <c r="R21" s="83" t="s">
        <v>303</v>
      </c>
      <c r="S21" s="95"/>
      <c r="T21" s="13">
        <v>10</v>
      </c>
      <c r="U21" s="174"/>
      <c r="V21" s="53">
        <f>X20*15+X22*5+10</f>
        <v>104</v>
      </c>
      <c r="W21" s="26" t="s">
        <v>32</v>
      </c>
      <c r="X21" s="54">
        <v>2.2000000000000002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13</v>
      </c>
      <c r="B22" s="178"/>
      <c r="C22" s="10" t="s">
        <v>53</v>
      </c>
      <c r="D22" s="13"/>
      <c r="E22" s="13">
        <v>15</v>
      </c>
      <c r="F22" s="10" t="s">
        <v>325</v>
      </c>
      <c r="G22" s="13"/>
      <c r="H22" s="13">
        <v>2</v>
      </c>
      <c r="I22" s="10"/>
      <c r="J22" s="13"/>
      <c r="K22" s="13"/>
      <c r="L22" s="10"/>
      <c r="M22" s="13"/>
      <c r="N22" s="13"/>
      <c r="O22" s="10"/>
      <c r="P22" s="10"/>
      <c r="Q22" s="10"/>
      <c r="R22" s="10" t="s">
        <v>78</v>
      </c>
      <c r="S22" s="95"/>
      <c r="T22" s="13">
        <v>2</v>
      </c>
      <c r="U22" s="174"/>
      <c r="V22" s="55" t="s">
        <v>8</v>
      </c>
      <c r="W22" s="26" t="s">
        <v>33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78"/>
      <c r="C23" s="10" t="s">
        <v>46</v>
      </c>
      <c r="D23" s="11"/>
      <c r="E23" s="61">
        <v>10</v>
      </c>
      <c r="F23" s="10"/>
      <c r="G23" s="13"/>
      <c r="H23" s="13"/>
      <c r="I23" s="10"/>
      <c r="J23" s="13"/>
      <c r="K23" s="13"/>
      <c r="L23" s="10"/>
      <c r="M23" s="13"/>
      <c r="N23" s="61"/>
      <c r="O23" s="10"/>
      <c r="P23" s="17"/>
      <c r="Q23" s="10"/>
      <c r="R23" s="10"/>
      <c r="S23" s="13"/>
      <c r="T23" s="13"/>
      <c r="U23" s="174"/>
      <c r="V23" s="53">
        <f>X21*5+X23*5</f>
        <v>23.5</v>
      </c>
      <c r="W23" s="26" t="s">
        <v>35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76" t="s">
        <v>41</v>
      </c>
      <c r="B24" s="178"/>
      <c r="C24" s="10" t="s">
        <v>62</v>
      </c>
      <c r="D24" s="11"/>
      <c r="E24" s="61">
        <v>5</v>
      </c>
      <c r="F24" s="10"/>
      <c r="G24" s="17"/>
      <c r="H24" s="13"/>
      <c r="I24" s="10"/>
      <c r="J24" s="94"/>
      <c r="K24" s="13"/>
      <c r="L24" s="10"/>
      <c r="M24" s="20"/>
      <c r="N24" s="61"/>
      <c r="O24" s="10"/>
      <c r="P24" s="17"/>
      <c r="Q24" s="10"/>
      <c r="R24" s="10"/>
      <c r="S24" s="95"/>
      <c r="T24" s="13"/>
      <c r="U24" s="17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76"/>
      <c r="B25" s="178"/>
      <c r="C25" s="10" t="s">
        <v>323</v>
      </c>
      <c r="D25" s="20"/>
      <c r="E25" s="61">
        <v>5</v>
      </c>
      <c r="F25" s="10"/>
      <c r="G25" s="17"/>
      <c r="H25" s="13"/>
      <c r="I25" s="10"/>
      <c r="J25" s="94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74"/>
      <c r="V25" s="53">
        <f>X20*2+X21*7+X22</f>
        <v>28.500000000000004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7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9"/>
      <c r="V27" s="58">
        <f>V21*4+V23*9+V25*4</f>
        <v>741.5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8"/>
      <c r="C28" s="65" t="s">
        <v>245</v>
      </c>
      <c r="D28" s="66" t="s">
        <v>59</v>
      </c>
      <c r="E28" s="67"/>
      <c r="F28" s="68" t="s">
        <v>387</v>
      </c>
      <c r="G28" s="68" t="s">
        <v>390</v>
      </c>
      <c r="H28" s="68"/>
      <c r="I28" s="65" t="s">
        <v>246</v>
      </c>
      <c r="J28" s="65" t="s">
        <v>29</v>
      </c>
      <c r="K28" s="65"/>
      <c r="L28" s="65" t="s">
        <v>297</v>
      </c>
      <c r="M28" s="65" t="s">
        <v>208</v>
      </c>
      <c r="N28" s="65"/>
      <c r="O28" s="65" t="str">
        <f>[1]菜單!M24</f>
        <v>深色蔬菜</v>
      </c>
      <c r="P28" s="65" t="s">
        <v>60</v>
      </c>
      <c r="Q28" s="65"/>
      <c r="R28" s="65" t="s">
        <v>247</v>
      </c>
      <c r="S28" s="65" t="s">
        <v>29</v>
      </c>
      <c r="T28" s="65" t="s">
        <v>248</v>
      </c>
      <c r="U28" s="173" t="s">
        <v>30</v>
      </c>
      <c r="V28" s="50" t="s">
        <v>6</v>
      </c>
      <c r="W28" s="51" t="s">
        <v>31</v>
      </c>
      <c r="X28" s="52">
        <v>5.5</v>
      </c>
      <c r="Y28" s="80" t="s">
        <v>57</v>
      </c>
      <c r="Z28" s="80" t="s">
        <v>58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8"/>
      <c r="C29" s="10" t="s">
        <v>63</v>
      </c>
      <c r="D29" s="13"/>
      <c r="E29" s="13">
        <v>70</v>
      </c>
      <c r="F29" s="10" t="s">
        <v>47</v>
      </c>
      <c r="G29" s="13"/>
      <c r="H29" s="13">
        <v>65</v>
      </c>
      <c r="I29" s="10" t="s">
        <v>328</v>
      </c>
      <c r="J29" s="95"/>
      <c r="K29" s="13">
        <v>10</v>
      </c>
      <c r="L29" s="10" t="s">
        <v>86</v>
      </c>
      <c r="M29" s="95"/>
      <c r="N29" s="13">
        <v>30</v>
      </c>
      <c r="O29" s="10" t="str">
        <f>O28</f>
        <v>深色蔬菜</v>
      </c>
      <c r="P29" s="10"/>
      <c r="Q29" s="10">
        <v>100</v>
      </c>
      <c r="R29" s="83" t="s">
        <v>92</v>
      </c>
      <c r="S29" s="95" t="s">
        <v>453</v>
      </c>
      <c r="T29" s="13">
        <v>20</v>
      </c>
      <c r="U29" s="174"/>
      <c r="V29" s="53">
        <f>X28*15+X30*5+10+X33*12</f>
        <v>101.5</v>
      </c>
      <c r="W29" s="26" t="s">
        <v>32</v>
      </c>
      <c r="X29" s="54">
        <v>2.5</v>
      </c>
      <c r="Y29" s="80">
        <f>V31*9/V35*100</f>
        <v>29.912257378356816</v>
      </c>
      <c r="Z29" s="80">
        <f>V33*4/V35*100</f>
        <v>16.112735974474873</v>
      </c>
      <c r="AA29" s="3">
        <f>Z29*2</f>
        <v>32.225471948949746</v>
      </c>
      <c r="AB29" s="3"/>
      <c r="AC29" s="3">
        <f>Z29*15</f>
        <v>241.6910396171231</v>
      </c>
      <c r="AD29" s="3">
        <f>AA29*4+AC29*4</f>
        <v>1095.6660462642913</v>
      </c>
    </row>
    <row r="30" spans="1:30" ht="13.5" customHeight="1">
      <c r="A30" s="23">
        <v>14</v>
      </c>
      <c r="B30" s="178"/>
      <c r="C30" s="10" t="s">
        <v>327</v>
      </c>
      <c r="D30" s="95"/>
      <c r="E30" s="13">
        <v>40</v>
      </c>
      <c r="F30" s="10"/>
      <c r="G30" s="95"/>
      <c r="H30" s="13"/>
      <c r="I30" s="10" t="s">
        <v>54</v>
      </c>
      <c r="J30" s="95"/>
      <c r="K30" s="13">
        <v>15</v>
      </c>
      <c r="L30" s="10" t="s">
        <v>46</v>
      </c>
      <c r="M30" s="95"/>
      <c r="N30" s="13">
        <v>20</v>
      </c>
      <c r="O30" s="10"/>
      <c r="P30" s="10"/>
      <c r="Q30" s="10"/>
      <c r="R30" s="10" t="s">
        <v>64</v>
      </c>
      <c r="S30" s="13"/>
      <c r="T30" s="13">
        <v>3</v>
      </c>
      <c r="U30" s="174"/>
      <c r="V30" s="55" t="s">
        <v>8</v>
      </c>
      <c r="W30" s="26" t="s">
        <v>33</v>
      </c>
      <c r="X30" s="54">
        <v>1.8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78"/>
      <c r="C31" s="10"/>
      <c r="D31" s="95"/>
      <c r="E31" s="13"/>
      <c r="F31" s="10"/>
      <c r="G31" s="10"/>
      <c r="H31" s="13"/>
      <c r="I31" s="10" t="s">
        <v>329</v>
      </c>
      <c r="J31" s="95" t="s">
        <v>331</v>
      </c>
      <c r="K31" s="13">
        <v>25</v>
      </c>
      <c r="L31" s="10" t="s">
        <v>54</v>
      </c>
      <c r="M31" s="95"/>
      <c r="N31" s="13">
        <v>10</v>
      </c>
      <c r="O31" s="10"/>
      <c r="P31" s="17"/>
      <c r="Q31" s="10"/>
      <c r="R31" s="10" t="s">
        <v>46</v>
      </c>
      <c r="S31" s="13"/>
      <c r="T31" s="13">
        <v>5</v>
      </c>
      <c r="U31" s="174"/>
      <c r="V31" s="53">
        <f>X29*5+X31*5+X33*8</f>
        <v>25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76" t="s">
        <v>42</v>
      </c>
      <c r="B32" s="178"/>
      <c r="C32" s="17"/>
      <c r="D32" s="20"/>
      <c r="E32" s="12"/>
      <c r="F32" s="10"/>
      <c r="G32" s="13"/>
      <c r="H32" s="13"/>
      <c r="I32" s="10"/>
      <c r="J32" s="13"/>
      <c r="K32" s="13"/>
      <c r="L32" s="10"/>
      <c r="M32" s="13"/>
      <c r="N32" s="13"/>
      <c r="O32" s="10"/>
      <c r="P32" s="17"/>
      <c r="Q32" s="10"/>
      <c r="R32" s="10" t="s">
        <v>76</v>
      </c>
      <c r="S32" s="95" t="s">
        <v>72</v>
      </c>
      <c r="T32" s="13">
        <v>20</v>
      </c>
      <c r="U32" s="17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76"/>
      <c r="B33" s="17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 t="s">
        <v>52</v>
      </c>
      <c r="S33" s="17"/>
      <c r="T33" s="13">
        <v>5</v>
      </c>
      <c r="U33" s="174"/>
      <c r="V33" s="53">
        <f>X28*2+X29*7+X30+X33*8</f>
        <v>30.3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94"/>
      <c r="K34" s="10"/>
      <c r="L34" s="10"/>
      <c r="M34" s="94"/>
      <c r="N34" s="10"/>
      <c r="O34" s="10"/>
      <c r="P34" s="17"/>
      <c r="Q34" s="10"/>
      <c r="R34" s="10"/>
      <c r="S34" s="17"/>
      <c r="T34" s="13"/>
      <c r="U34" s="174"/>
      <c r="V34" s="55" t="s">
        <v>11</v>
      </c>
      <c r="W34" s="24"/>
      <c r="X34" s="54"/>
      <c r="Y34" s="81" t="s">
        <v>55</v>
      </c>
      <c r="Z34" s="81" t="s">
        <v>56</v>
      </c>
      <c r="AA34" s="2">
        <f>SUM(AA29:AA33)</f>
        <v>32.225471948949746</v>
      </c>
      <c r="AB34" s="2">
        <f>SUM(AB29:AB33)</f>
        <v>0</v>
      </c>
      <c r="AC34" s="2">
        <f>SUM(AC29:AC33)</f>
        <v>241.6910396171231</v>
      </c>
      <c r="AD34" s="2">
        <f>AA34*4+AB34*9+AC34*4</f>
        <v>1095.6660462642913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9"/>
      <c r="V35" s="58">
        <f>V29*4+V31*9+V33*4</f>
        <v>752.2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5</v>
      </c>
      <c r="B36" s="170"/>
      <c r="C36" s="65" t="s">
        <v>230</v>
      </c>
      <c r="D36" s="66" t="s">
        <v>216</v>
      </c>
      <c r="E36" s="67"/>
      <c r="F36" s="68" t="s">
        <v>249</v>
      </c>
      <c r="G36" s="68" t="s">
        <v>214</v>
      </c>
      <c r="H36" s="68"/>
      <c r="I36" s="65" t="s">
        <v>250</v>
      </c>
      <c r="J36" s="65" t="s">
        <v>223</v>
      </c>
      <c r="K36" s="65"/>
      <c r="L36" s="68" t="s">
        <v>251</v>
      </c>
      <c r="M36" s="68" t="s">
        <v>29</v>
      </c>
      <c r="N36" s="68"/>
      <c r="O36" s="68" t="s">
        <v>203</v>
      </c>
      <c r="P36" s="65" t="s">
        <v>60</v>
      </c>
      <c r="Q36" s="65"/>
      <c r="R36" s="68" t="s">
        <v>252</v>
      </c>
      <c r="S36" s="68" t="s">
        <v>29</v>
      </c>
      <c r="T36" s="68"/>
      <c r="U36" s="173" t="s">
        <v>30</v>
      </c>
      <c r="V36" s="50" t="s">
        <v>6</v>
      </c>
      <c r="W36" s="51" t="s">
        <v>31</v>
      </c>
      <c r="X36" s="52">
        <v>6</v>
      </c>
      <c r="Y36" s="80" t="s">
        <v>57</v>
      </c>
      <c r="Z36" s="80" t="s">
        <v>58</v>
      </c>
    </row>
    <row r="37" spans="1:30" ht="13.5" customHeight="1">
      <c r="A37" s="23" t="s">
        <v>7</v>
      </c>
      <c r="B37" s="171"/>
      <c r="C37" s="10" t="s">
        <v>90</v>
      </c>
      <c r="D37" s="11"/>
      <c r="E37" s="61">
        <v>110</v>
      </c>
      <c r="F37" s="10" t="s">
        <v>364</v>
      </c>
      <c r="G37" s="13"/>
      <c r="H37" s="13">
        <v>50</v>
      </c>
      <c r="I37" s="10" t="s">
        <v>365</v>
      </c>
      <c r="J37" s="99" t="s">
        <v>310</v>
      </c>
      <c r="K37" s="13">
        <v>30</v>
      </c>
      <c r="L37" s="10" t="s">
        <v>366</v>
      </c>
      <c r="M37" s="95"/>
      <c r="N37" s="13">
        <v>30</v>
      </c>
      <c r="O37" s="10" t="str">
        <f>O36</f>
        <v>深色蔬菜</v>
      </c>
      <c r="P37" s="10"/>
      <c r="Q37" s="10">
        <v>100</v>
      </c>
      <c r="R37" s="10" t="s">
        <v>313</v>
      </c>
      <c r="S37" s="13"/>
      <c r="T37" s="13">
        <v>25</v>
      </c>
      <c r="U37" s="174"/>
      <c r="V37" s="53">
        <f>X36*15+X38*5+10</f>
        <v>108</v>
      </c>
      <c r="W37" s="26" t="s">
        <v>32</v>
      </c>
      <c r="X37" s="54">
        <v>2.1</v>
      </c>
      <c r="Y37" s="80">
        <f>V39*9/V43*100</f>
        <v>27.51927678808827</v>
      </c>
      <c r="Z37" s="80">
        <f>V41*4/V43*100</f>
        <v>15.049189045466631</v>
      </c>
    </row>
    <row r="38" spans="1:30" ht="13.5" customHeight="1">
      <c r="A38" s="23">
        <v>15</v>
      </c>
      <c r="B38" s="171"/>
      <c r="C38" s="10"/>
      <c r="D38" s="101"/>
      <c r="E38" s="61"/>
      <c r="F38" s="10"/>
      <c r="G38" s="13"/>
      <c r="H38" s="13"/>
      <c r="I38" s="10"/>
      <c r="J38" s="13"/>
      <c r="K38" s="13"/>
      <c r="L38" s="10" t="s">
        <v>320</v>
      </c>
      <c r="M38" s="13"/>
      <c r="N38" s="13">
        <v>5</v>
      </c>
      <c r="O38" s="10"/>
      <c r="P38" s="10"/>
      <c r="Q38" s="10"/>
      <c r="R38" s="10" t="s">
        <v>368</v>
      </c>
      <c r="S38" s="13"/>
      <c r="T38" s="13">
        <v>10</v>
      </c>
      <c r="U38" s="174"/>
      <c r="V38" s="55" t="s">
        <v>8</v>
      </c>
      <c r="W38" s="26" t="s">
        <v>33</v>
      </c>
      <c r="X38" s="54">
        <v>1.6</v>
      </c>
      <c r="Y38" s="42"/>
      <c r="Z38" s="42"/>
    </row>
    <row r="39" spans="1:30" ht="13.5" customHeight="1">
      <c r="A39" s="23" t="s">
        <v>9</v>
      </c>
      <c r="B39" s="171"/>
      <c r="C39" s="10"/>
      <c r="D39" s="95"/>
      <c r="E39" s="61"/>
      <c r="F39" s="10"/>
      <c r="G39" s="94"/>
      <c r="H39" s="13"/>
      <c r="I39" s="10"/>
      <c r="J39" s="94"/>
      <c r="K39" s="13"/>
      <c r="L39" s="10" t="s">
        <v>367</v>
      </c>
      <c r="M39" s="100"/>
      <c r="N39" s="13">
        <v>10</v>
      </c>
      <c r="O39" s="10"/>
      <c r="P39" s="17"/>
      <c r="Q39" s="10"/>
      <c r="R39" s="10"/>
      <c r="S39" s="13"/>
      <c r="T39" s="13"/>
      <c r="U39" s="174"/>
      <c r="V39" s="53">
        <f>X37*5+X39*5</f>
        <v>23</v>
      </c>
      <c r="W39" s="26" t="s">
        <v>35</v>
      </c>
      <c r="X39" s="54">
        <v>2.5</v>
      </c>
      <c r="Y39" s="42"/>
      <c r="Z39" s="42"/>
    </row>
    <row r="40" spans="1:30" ht="13.5" customHeight="1">
      <c r="A40" s="176" t="s">
        <v>43</v>
      </c>
      <c r="B40" s="171"/>
      <c r="C40" s="10"/>
      <c r="D40" s="95"/>
      <c r="E40" s="61"/>
      <c r="F40" s="10"/>
      <c r="G40" s="17"/>
      <c r="H40" s="13"/>
      <c r="I40" s="10"/>
      <c r="J40" s="13"/>
      <c r="K40" s="13"/>
      <c r="L40" s="10"/>
      <c r="M40" s="95"/>
      <c r="N40" s="13"/>
      <c r="O40" s="10"/>
      <c r="P40" s="17"/>
      <c r="Q40" s="10"/>
      <c r="R40" s="10"/>
      <c r="S40" s="17"/>
      <c r="T40" s="13"/>
      <c r="U40" s="17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77"/>
      <c r="B41" s="172"/>
      <c r="C41" s="10"/>
      <c r="D41" s="20"/>
      <c r="E41" s="61"/>
      <c r="F41" s="10"/>
      <c r="G41" s="17"/>
      <c r="H41" s="13"/>
      <c r="I41" s="10"/>
      <c r="J41" s="94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74"/>
      <c r="V41" s="53">
        <f>X36*2+X37*7+X38</f>
        <v>28.300000000000004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94"/>
      <c r="K42" s="13"/>
      <c r="L42" s="10"/>
      <c r="M42" s="94"/>
      <c r="N42" s="13"/>
      <c r="O42" s="10"/>
      <c r="P42" s="17"/>
      <c r="Q42" s="10"/>
      <c r="R42" s="10"/>
      <c r="S42" s="17"/>
      <c r="T42" s="13"/>
      <c r="U42" s="174"/>
      <c r="V42" s="55" t="s">
        <v>11</v>
      </c>
      <c r="W42" s="24"/>
      <c r="X42" s="54"/>
      <c r="Y42" s="81" t="s">
        <v>55</v>
      </c>
      <c r="Z42" s="81" t="s">
        <v>56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5"/>
      <c r="V43" s="62">
        <f>V37*4+V39*9+V41*4</f>
        <v>752.2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0" t="s">
        <v>462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5</v>
      </c>
      <c r="B4" s="170"/>
      <c r="C4" s="65" t="s">
        <v>44</v>
      </c>
      <c r="D4" s="66" t="s">
        <v>59</v>
      </c>
      <c r="E4" s="67"/>
      <c r="F4" s="65" t="s">
        <v>394</v>
      </c>
      <c r="G4" s="65" t="s">
        <v>223</v>
      </c>
      <c r="H4" s="65"/>
      <c r="I4" s="65" t="s">
        <v>253</v>
      </c>
      <c r="J4" s="65" t="s">
        <v>29</v>
      </c>
      <c r="K4" s="65"/>
      <c r="L4" s="68" t="s">
        <v>254</v>
      </c>
      <c r="M4" s="68" t="s">
        <v>216</v>
      </c>
      <c r="N4" s="68"/>
      <c r="O4" s="65" t="s">
        <v>203</v>
      </c>
      <c r="P4" s="65" t="s">
        <v>60</v>
      </c>
      <c r="Q4" s="65"/>
      <c r="R4" s="68" t="s">
        <v>435</v>
      </c>
      <c r="S4" s="68" t="s">
        <v>29</v>
      </c>
      <c r="T4" s="68"/>
      <c r="U4" s="173" t="s">
        <v>30</v>
      </c>
      <c r="V4" s="50" t="s">
        <v>6</v>
      </c>
      <c r="W4" s="51" t="s">
        <v>31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1"/>
      <c r="C5" s="10" t="s">
        <v>63</v>
      </c>
      <c r="D5" s="11"/>
      <c r="E5" s="12">
        <v>110</v>
      </c>
      <c r="F5" s="10" t="s">
        <v>395</v>
      </c>
      <c r="G5" s="13"/>
      <c r="H5" s="13">
        <v>60</v>
      </c>
      <c r="I5" s="10" t="s">
        <v>332</v>
      </c>
      <c r="J5" s="13"/>
      <c r="K5" s="13">
        <v>20</v>
      </c>
      <c r="L5" s="10" t="s">
        <v>52</v>
      </c>
      <c r="M5" s="13"/>
      <c r="N5" s="13">
        <v>30</v>
      </c>
      <c r="O5" s="10" t="str">
        <f>O4</f>
        <v>深色蔬菜</v>
      </c>
      <c r="P5" s="10"/>
      <c r="Q5" s="10">
        <v>100</v>
      </c>
      <c r="R5" s="83" t="s">
        <v>436</v>
      </c>
      <c r="S5" s="95"/>
      <c r="T5" s="13">
        <v>20</v>
      </c>
      <c r="U5" s="174"/>
      <c r="V5" s="53">
        <f>X4*15+X6*5+10</f>
        <v>101.5</v>
      </c>
      <c r="W5" s="26" t="s">
        <v>32</v>
      </c>
      <c r="X5" s="54">
        <v>2.5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18</v>
      </c>
      <c r="B6" s="171"/>
      <c r="C6" s="10"/>
      <c r="D6" s="13"/>
      <c r="E6" s="12"/>
      <c r="F6" s="10"/>
      <c r="G6" s="13"/>
      <c r="H6" s="13"/>
      <c r="I6" s="10" t="s">
        <v>105</v>
      </c>
      <c r="J6" s="13"/>
      <c r="K6" s="13">
        <v>10</v>
      </c>
      <c r="L6" s="10" t="s">
        <v>69</v>
      </c>
      <c r="M6" s="95"/>
      <c r="N6" s="13">
        <v>10</v>
      </c>
      <c r="O6" s="10"/>
      <c r="P6" s="10"/>
      <c r="Q6" s="10"/>
      <c r="R6" s="10" t="s">
        <v>423</v>
      </c>
      <c r="S6" s="95"/>
      <c r="T6" s="13">
        <v>10</v>
      </c>
      <c r="U6" s="174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1"/>
      <c r="C7" s="10"/>
      <c r="D7" s="11"/>
      <c r="E7" s="61"/>
      <c r="F7" s="10"/>
      <c r="G7" s="95"/>
      <c r="H7" s="13"/>
      <c r="I7" s="10" t="s">
        <v>333</v>
      </c>
      <c r="J7" s="13"/>
      <c r="K7" s="13">
        <v>15</v>
      </c>
      <c r="L7" s="10"/>
      <c r="M7" s="13"/>
      <c r="N7" s="13"/>
      <c r="O7" s="10"/>
      <c r="P7" s="17"/>
      <c r="Q7" s="10"/>
      <c r="R7" s="10"/>
      <c r="S7" s="96"/>
      <c r="T7" s="13"/>
      <c r="U7" s="174"/>
      <c r="V7" s="53">
        <f>X5*5+X7*5</f>
        <v>25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76" t="s">
        <v>36</v>
      </c>
      <c r="B8" s="171"/>
      <c r="C8" s="10"/>
      <c r="D8" s="11"/>
      <c r="E8" s="61"/>
      <c r="F8" s="10"/>
      <c r="G8" s="17"/>
      <c r="H8" s="13"/>
      <c r="I8" s="10"/>
      <c r="J8" s="95"/>
      <c r="K8" s="13"/>
      <c r="L8" s="10"/>
      <c r="M8" s="94"/>
      <c r="N8" s="13"/>
      <c r="O8" s="10"/>
      <c r="P8" s="17"/>
      <c r="Q8" s="10"/>
      <c r="R8" s="10"/>
      <c r="S8" s="95"/>
      <c r="T8" s="13"/>
      <c r="U8" s="17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77"/>
      <c r="B9" s="172"/>
      <c r="C9" s="10"/>
      <c r="D9" s="20"/>
      <c r="E9" s="61"/>
      <c r="F9" s="10"/>
      <c r="G9" s="17"/>
      <c r="H9" s="13"/>
      <c r="I9" s="10"/>
      <c r="J9" s="94"/>
      <c r="K9" s="13"/>
      <c r="L9" s="10"/>
      <c r="M9" s="94"/>
      <c r="N9" s="13"/>
      <c r="O9" s="10"/>
      <c r="P9" s="17"/>
      <c r="Q9" s="10"/>
      <c r="R9" s="10"/>
      <c r="S9" s="94"/>
      <c r="T9" s="13"/>
      <c r="U9" s="174"/>
      <c r="V9" s="53">
        <f>X4*2+X5*7+X6</f>
        <v>30.3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94"/>
      <c r="K10" s="10"/>
      <c r="L10" s="10"/>
      <c r="M10" s="94"/>
      <c r="N10" s="10"/>
      <c r="O10" s="10"/>
      <c r="P10" s="17"/>
      <c r="Q10" s="10"/>
      <c r="R10" s="10"/>
      <c r="S10" s="17"/>
      <c r="T10" s="13"/>
      <c r="U10" s="17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9"/>
      <c r="V11" s="58">
        <f>V5*4+V7*9+V9*4</f>
        <v>752.2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72"/>
      <c r="C12" s="65" t="s">
        <v>255</v>
      </c>
      <c r="D12" s="66" t="s">
        <v>59</v>
      </c>
      <c r="E12" s="67"/>
      <c r="F12" s="68" t="s">
        <v>256</v>
      </c>
      <c r="G12" s="68" t="s">
        <v>29</v>
      </c>
      <c r="H12" s="68"/>
      <c r="I12" s="68" t="s">
        <v>298</v>
      </c>
      <c r="J12" s="98" t="s">
        <v>296</v>
      </c>
      <c r="K12" s="68"/>
      <c r="L12" s="68" t="s">
        <v>257</v>
      </c>
      <c r="M12" s="68" t="s">
        <v>221</v>
      </c>
      <c r="N12" s="68"/>
      <c r="O12" s="65" t="s">
        <v>392</v>
      </c>
      <c r="P12" s="65" t="s">
        <v>60</v>
      </c>
      <c r="Q12" s="65"/>
      <c r="R12" s="65" t="s">
        <v>258</v>
      </c>
      <c r="S12" s="65" t="s">
        <v>29</v>
      </c>
      <c r="T12" s="65" t="s">
        <v>248</v>
      </c>
      <c r="U12" s="173" t="s">
        <v>30</v>
      </c>
      <c r="V12" s="50" t="s">
        <v>6</v>
      </c>
      <c r="W12" s="51" t="s">
        <v>31</v>
      </c>
      <c r="X12" s="52">
        <v>5.9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8"/>
      <c r="C13" s="10" t="s">
        <v>63</v>
      </c>
      <c r="D13" s="13"/>
      <c r="E13" s="13">
        <v>70</v>
      </c>
      <c r="F13" s="10" t="s">
        <v>314</v>
      </c>
      <c r="G13" s="13"/>
      <c r="H13" s="13">
        <v>50</v>
      </c>
      <c r="I13" s="10" t="s">
        <v>299</v>
      </c>
      <c r="J13" s="13"/>
      <c r="K13" s="13">
        <v>40</v>
      </c>
      <c r="L13" s="10" t="s">
        <v>336</v>
      </c>
      <c r="M13" s="13" t="s">
        <v>337</v>
      </c>
      <c r="N13" s="13">
        <v>30</v>
      </c>
      <c r="O13" s="10" t="str">
        <f>O12</f>
        <v>淺色蔬菜</v>
      </c>
      <c r="P13" s="10"/>
      <c r="Q13" s="10">
        <v>100</v>
      </c>
      <c r="R13" s="83" t="s">
        <v>53</v>
      </c>
      <c r="S13" s="96"/>
      <c r="T13" s="13">
        <v>30</v>
      </c>
      <c r="U13" s="174"/>
      <c r="V13" s="53">
        <f>X12*15+X14*5+10</f>
        <v>107.5</v>
      </c>
      <c r="W13" s="26" t="s">
        <v>32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19</v>
      </c>
      <c r="B14" s="178"/>
      <c r="C14" s="10" t="s">
        <v>334</v>
      </c>
      <c r="D14" s="95"/>
      <c r="E14" s="13">
        <v>20</v>
      </c>
      <c r="F14" s="10" t="s">
        <v>320</v>
      </c>
      <c r="G14" s="13"/>
      <c r="H14" s="13">
        <v>5</v>
      </c>
      <c r="I14" s="10" t="s">
        <v>46</v>
      </c>
      <c r="J14" s="13"/>
      <c r="K14" s="13">
        <v>10</v>
      </c>
      <c r="L14" s="10"/>
      <c r="M14" s="13" t="s">
        <v>310</v>
      </c>
      <c r="N14" s="13"/>
      <c r="O14" s="10"/>
      <c r="P14" s="10"/>
      <c r="Q14" s="10"/>
      <c r="R14" s="10" t="s">
        <v>46</v>
      </c>
      <c r="S14" s="96"/>
      <c r="T14" s="13">
        <v>10</v>
      </c>
      <c r="U14" s="174"/>
      <c r="V14" s="55" t="s">
        <v>8</v>
      </c>
      <c r="W14" s="26" t="s">
        <v>33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78"/>
      <c r="C15" s="10" t="s">
        <v>335</v>
      </c>
      <c r="D15" s="95"/>
      <c r="E15" s="13">
        <v>20</v>
      </c>
      <c r="F15" s="10" t="s">
        <v>382</v>
      </c>
      <c r="G15" s="13"/>
      <c r="H15" s="13">
        <v>5</v>
      </c>
      <c r="I15" s="10" t="s">
        <v>368</v>
      </c>
      <c r="J15" s="13"/>
      <c r="K15" s="13">
        <v>5</v>
      </c>
      <c r="L15" s="10"/>
      <c r="M15" s="13"/>
      <c r="N15" s="13"/>
      <c r="O15" s="10"/>
      <c r="P15" s="17"/>
      <c r="Q15" s="10"/>
      <c r="R15" s="10" t="s">
        <v>51</v>
      </c>
      <c r="S15" s="13"/>
      <c r="T15" s="13">
        <v>5</v>
      </c>
      <c r="U15" s="174"/>
      <c r="V15" s="53">
        <f>X13*5+X15*5</f>
        <v>26</v>
      </c>
      <c r="W15" s="26" t="s">
        <v>35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76" t="s">
        <v>40</v>
      </c>
      <c r="B16" s="178"/>
      <c r="C16" s="17"/>
      <c r="D16" s="20"/>
      <c r="E16" s="12"/>
      <c r="F16" s="10"/>
      <c r="G16" s="13"/>
      <c r="H16" s="13"/>
      <c r="I16" s="117" t="s">
        <v>381</v>
      </c>
      <c r="J16" s="94"/>
      <c r="K16" s="13">
        <v>5</v>
      </c>
      <c r="L16" s="10"/>
      <c r="M16" s="94"/>
      <c r="N16" s="13"/>
      <c r="O16" s="10"/>
      <c r="P16" s="17"/>
      <c r="Q16" s="10"/>
      <c r="R16" s="10" t="s">
        <v>52</v>
      </c>
      <c r="S16" s="13"/>
      <c r="T16" s="13">
        <v>5</v>
      </c>
      <c r="U16" s="17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76"/>
      <c r="B17" s="178"/>
      <c r="C17" s="17"/>
      <c r="D17" s="20"/>
      <c r="E17" s="12"/>
      <c r="F17" s="10"/>
      <c r="G17" s="17"/>
      <c r="H17" s="13"/>
      <c r="I17" s="10"/>
      <c r="J17" s="95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74"/>
      <c r="V17" s="53">
        <f>X12*2+X13*7+X14</f>
        <v>31.8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94"/>
      <c r="K18" s="10"/>
      <c r="L18" s="10"/>
      <c r="M18" s="94"/>
      <c r="N18" s="13"/>
      <c r="O18" s="10"/>
      <c r="P18" s="17"/>
      <c r="Q18" s="10"/>
      <c r="R18" s="10"/>
      <c r="S18" s="17"/>
      <c r="T18" s="13"/>
      <c r="U18" s="17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9"/>
      <c r="V19" s="58">
        <f>V13*4+V15*9+V17*4</f>
        <v>791.2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8"/>
      <c r="C20" s="65" t="s">
        <v>260</v>
      </c>
      <c r="D20" s="66" t="s">
        <v>208</v>
      </c>
      <c r="E20" s="67"/>
      <c r="F20" s="68" t="s">
        <v>437</v>
      </c>
      <c r="G20" s="68" t="s">
        <v>439</v>
      </c>
      <c r="H20" s="68"/>
      <c r="I20" s="68" t="s">
        <v>261</v>
      </c>
      <c r="J20" s="68" t="s">
        <v>223</v>
      </c>
      <c r="K20" s="68"/>
      <c r="L20" s="68" t="s">
        <v>440</v>
      </c>
      <c r="M20" s="68" t="s">
        <v>444</v>
      </c>
      <c r="N20" s="68"/>
      <c r="O20" s="65" t="str">
        <f>[1]菜單!I33</f>
        <v>深色蔬菜</v>
      </c>
      <c r="P20" s="65" t="s">
        <v>60</v>
      </c>
      <c r="Q20" s="65"/>
      <c r="R20" s="65" t="s">
        <v>224</v>
      </c>
      <c r="S20" s="65" t="s">
        <v>29</v>
      </c>
      <c r="T20" s="65"/>
      <c r="U20" s="173" t="s">
        <v>30</v>
      </c>
      <c r="V20" s="50" t="s">
        <v>6</v>
      </c>
      <c r="W20" s="51" t="s">
        <v>31</v>
      </c>
      <c r="X20" s="52">
        <v>6.5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45</v>
      </c>
      <c r="B21" s="178"/>
      <c r="C21" s="10" t="s">
        <v>81</v>
      </c>
      <c r="D21" s="11"/>
      <c r="E21" s="12">
        <v>165</v>
      </c>
      <c r="F21" s="10" t="s">
        <v>438</v>
      </c>
      <c r="G21" s="95"/>
      <c r="H21" s="13">
        <v>60</v>
      </c>
      <c r="I21" s="10" t="s">
        <v>338</v>
      </c>
      <c r="J21" s="13" t="s">
        <v>393</v>
      </c>
      <c r="K21" s="13">
        <v>25</v>
      </c>
      <c r="L21" s="10" t="s">
        <v>441</v>
      </c>
      <c r="M21" s="95" t="s">
        <v>455</v>
      </c>
      <c r="N21" s="13">
        <v>20</v>
      </c>
      <c r="O21" s="10" t="str">
        <f>O20</f>
        <v>深色蔬菜</v>
      </c>
      <c r="P21" s="99"/>
      <c r="Q21" s="10">
        <v>100</v>
      </c>
      <c r="R21" s="10" t="s">
        <v>76</v>
      </c>
      <c r="S21" s="96" t="s">
        <v>72</v>
      </c>
      <c r="T21" s="13">
        <v>20</v>
      </c>
      <c r="U21" s="174"/>
      <c r="V21" s="53">
        <f>X20*15+X22*5+10</f>
        <v>114.5</v>
      </c>
      <c r="W21" s="26" t="s">
        <v>32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20</v>
      </c>
      <c r="B22" s="178"/>
      <c r="C22" s="10" t="s">
        <v>54</v>
      </c>
      <c r="D22" s="13"/>
      <c r="E22" s="13">
        <v>15</v>
      </c>
      <c r="F22" s="10"/>
      <c r="G22" s="95"/>
      <c r="H22" s="13"/>
      <c r="I22" s="10"/>
      <c r="J22" s="13"/>
      <c r="K22" s="13"/>
      <c r="L22" s="10"/>
      <c r="M22" s="95"/>
      <c r="N22" s="13"/>
      <c r="O22" s="10"/>
      <c r="P22" s="10"/>
      <c r="Q22" s="10"/>
      <c r="R22" s="10" t="s">
        <v>77</v>
      </c>
      <c r="S22" s="96"/>
      <c r="T22" s="13">
        <v>10</v>
      </c>
      <c r="U22" s="174"/>
      <c r="V22" s="55" t="s">
        <v>8</v>
      </c>
      <c r="W22" s="26" t="s">
        <v>33</v>
      </c>
      <c r="X22" s="54">
        <v>1.4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78"/>
      <c r="C23" s="10" t="s">
        <v>85</v>
      </c>
      <c r="D23" s="11"/>
      <c r="E23" s="61">
        <v>10</v>
      </c>
      <c r="F23" s="10"/>
      <c r="G23" s="13"/>
      <c r="H23" s="13"/>
      <c r="I23" s="10"/>
      <c r="J23" s="13"/>
      <c r="K23" s="13"/>
      <c r="L23" s="10" t="s">
        <v>442</v>
      </c>
      <c r="M23" s="95"/>
      <c r="N23" s="13">
        <v>10</v>
      </c>
      <c r="O23" s="10"/>
      <c r="P23" s="17"/>
      <c r="Q23" s="10"/>
      <c r="R23" s="10" t="s">
        <v>78</v>
      </c>
      <c r="S23" s="95"/>
      <c r="T23" s="13"/>
      <c r="U23" s="174"/>
      <c r="V23" s="53">
        <f>X21*5+X23*5</f>
        <v>26.5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76" t="s">
        <v>41</v>
      </c>
      <c r="B24" s="178"/>
      <c r="C24" s="10" t="s">
        <v>46</v>
      </c>
      <c r="D24" s="11"/>
      <c r="E24" s="61">
        <v>10</v>
      </c>
      <c r="F24" s="10"/>
      <c r="G24" s="17"/>
      <c r="H24" s="13"/>
      <c r="I24" s="10"/>
      <c r="J24" s="94"/>
      <c r="K24" s="13"/>
      <c r="L24" s="10"/>
      <c r="M24" s="95"/>
      <c r="N24" s="13"/>
      <c r="O24" s="10"/>
      <c r="P24" s="17"/>
      <c r="Q24" s="10"/>
      <c r="R24" s="10"/>
      <c r="S24" s="17"/>
      <c r="T24" s="13"/>
      <c r="U24" s="17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76"/>
      <c r="B25" s="178"/>
      <c r="C25" s="10" t="s">
        <v>86</v>
      </c>
      <c r="D25" s="20"/>
      <c r="E25" s="61">
        <v>10</v>
      </c>
      <c r="F25" s="10"/>
      <c r="G25" s="17"/>
      <c r="H25" s="13"/>
      <c r="I25" s="10"/>
      <c r="J25" s="94"/>
      <c r="K25" s="13"/>
      <c r="L25" s="10"/>
      <c r="M25" s="95"/>
      <c r="N25" s="13"/>
      <c r="O25" s="10"/>
      <c r="P25" s="17"/>
      <c r="Q25" s="10"/>
      <c r="R25" s="10"/>
      <c r="S25" s="17"/>
      <c r="T25" s="13"/>
      <c r="U25" s="174"/>
      <c r="V25" s="53">
        <f>X20*2+X21*7+X22</f>
        <v>31.9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7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9"/>
      <c r="V27" s="58">
        <f>V21*4+V23*9+V25*4</f>
        <v>824.1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8"/>
      <c r="C28" s="65" t="s">
        <v>262</v>
      </c>
      <c r="D28" s="66" t="s">
        <v>59</v>
      </c>
      <c r="E28" s="67"/>
      <c r="F28" s="65" t="s">
        <v>263</v>
      </c>
      <c r="G28" s="65" t="s">
        <v>223</v>
      </c>
      <c r="H28" s="65"/>
      <c r="I28" s="68" t="s">
        <v>264</v>
      </c>
      <c r="J28" s="68" t="s">
        <v>29</v>
      </c>
      <c r="K28" s="68"/>
      <c r="L28" s="68" t="s">
        <v>445</v>
      </c>
      <c r="M28" s="98" t="s">
        <v>429</v>
      </c>
      <c r="N28" s="68"/>
      <c r="O28" s="68" t="s">
        <v>203</v>
      </c>
      <c r="P28" s="68" t="s">
        <v>60</v>
      </c>
      <c r="Q28" s="68"/>
      <c r="R28" s="65" t="s">
        <v>265</v>
      </c>
      <c r="S28" s="65" t="s">
        <v>29</v>
      </c>
      <c r="T28" s="65"/>
      <c r="U28" s="173" t="s">
        <v>30</v>
      </c>
      <c r="V28" s="50" t="s">
        <v>6</v>
      </c>
      <c r="W28" s="51" t="s">
        <v>31</v>
      </c>
      <c r="X28" s="52">
        <v>5.9</v>
      </c>
      <c r="Y28" s="80" t="s">
        <v>57</v>
      </c>
      <c r="Z28" s="80" t="s">
        <v>58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8"/>
      <c r="C29" s="10" t="s">
        <v>63</v>
      </c>
      <c r="D29" s="13"/>
      <c r="E29" s="13">
        <v>80</v>
      </c>
      <c r="F29" s="10" t="s">
        <v>70</v>
      </c>
      <c r="G29" s="96"/>
      <c r="H29" s="13">
        <v>60</v>
      </c>
      <c r="I29" s="10" t="s">
        <v>54</v>
      </c>
      <c r="J29" s="13"/>
      <c r="K29" s="13">
        <v>15</v>
      </c>
      <c r="L29" s="10" t="s">
        <v>446</v>
      </c>
      <c r="M29" s="13" t="s">
        <v>447</v>
      </c>
      <c r="N29" s="13">
        <v>30</v>
      </c>
      <c r="O29" s="10" t="str">
        <f>O28</f>
        <v>深色蔬菜</v>
      </c>
      <c r="P29" s="10"/>
      <c r="Q29" s="10">
        <v>100</v>
      </c>
      <c r="R29" s="83" t="s">
        <v>341</v>
      </c>
      <c r="S29" s="96"/>
      <c r="T29" s="13">
        <v>30</v>
      </c>
      <c r="U29" s="174"/>
      <c r="V29" s="53">
        <f>X28*15+X30*5+10+X33*12</f>
        <v>106</v>
      </c>
      <c r="W29" s="26" t="s">
        <v>32</v>
      </c>
      <c r="X29" s="54">
        <v>2.5</v>
      </c>
      <c r="Y29" s="80">
        <f>V31*9/V35*100</f>
        <v>29.137529137529132</v>
      </c>
      <c r="Z29" s="80">
        <f>V33*4/V35*100</f>
        <v>15.954415954415953</v>
      </c>
      <c r="AA29" s="3">
        <f>Z29*2</f>
        <v>31.908831908831907</v>
      </c>
      <c r="AB29" s="3"/>
      <c r="AC29" s="3">
        <f>Z29*15</f>
        <v>239.31623931623929</v>
      </c>
      <c r="AD29" s="3">
        <f>AA29*4+AC29*4</f>
        <v>1084.9002849002848</v>
      </c>
    </row>
    <row r="30" spans="1:30" ht="13.5" customHeight="1">
      <c r="A30" s="23">
        <v>21</v>
      </c>
      <c r="B30" s="178"/>
      <c r="C30" s="10" t="s">
        <v>339</v>
      </c>
      <c r="D30" s="95"/>
      <c r="E30" s="13">
        <v>35</v>
      </c>
      <c r="F30" s="10"/>
      <c r="G30" s="96"/>
      <c r="H30" s="13"/>
      <c r="I30" s="10" t="s">
        <v>71</v>
      </c>
      <c r="J30" s="13"/>
      <c r="K30" s="13">
        <v>30</v>
      </c>
      <c r="L30" s="10"/>
      <c r="M30" s="13"/>
      <c r="N30" s="13"/>
      <c r="O30" s="10"/>
      <c r="P30" s="10"/>
      <c r="Q30" s="10"/>
      <c r="R30" s="10" t="s">
        <v>340</v>
      </c>
      <c r="S30" s="96"/>
      <c r="T30" s="13">
        <v>5</v>
      </c>
      <c r="U30" s="174"/>
      <c r="V30" s="55" t="s">
        <v>8</v>
      </c>
      <c r="W30" s="26" t="s">
        <v>33</v>
      </c>
      <c r="X30" s="54">
        <v>1.5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78"/>
      <c r="C31" s="17"/>
      <c r="D31" s="20"/>
      <c r="E31" s="12"/>
      <c r="F31" s="10"/>
      <c r="G31" s="94"/>
      <c r="H31" s="13"/>
      <c r="I31" s="10" t="s">
        <v>46</v>
      </c>
      <c r="J31" s="103"/>
      <c r="K31" s="13">
        <v>10</v>
      </c>
      <c r="L31" s="10"/>
      <c r="M31" s="13"/>
      <c r="N31" s="13"/>
      <c r="O31" s="10"/>
      <c r="P31" s="17"/>
      <c r="Q31" s="10"/>
      <c r="R31" s="10"/>
      <c r="S31" s="13"/>
      <c r="T31" s="13"/>
      <c r="U31" s="174"/>
      <c r="V31" s="53">
        <f>X29*5+X31*5+X33*8</f>
        <v>25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76" t="s">
        <v>42</v>
      </c>
      <c r="B32" s="178"/>
      <c r="C32" s="17"/>
      <c r="D32" s="20"/>
      <c r="E32" s="12"/>
      <c r="F32" s="10"/>
      <c r="G32" s="17"/>
      <c r="H32" s="13"/>
      <c r="I32" s="24" t="s">
        <v>456</v>
      </c>
      <c r="J32" s="13"/>
      <c r="K32" s="26">
        <v>10</v>
      </c>
      <c r="L32" s="117"/>
      <c r="M32" s="13"/>
      <c r="N32" s="13"/>
      <c r="O32" s="10"/>
      <c r="P32" s="17"/>
      <c r="Q32" s="10"/>
      <c r="R32" s="10"/>
      <c r="S32" s="13"/>
      <c r="T32" s="13"/>
      <c r="U32" s="17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76"/>
      <c r="B33" s="17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74"/>
      <c r="V33" s="53">
        <f>X28*2+X29*7+X30+X33*8</f>
        <v>30.8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24"/>
      <c r="J34" s="25"/>
      <c r="K34" s="26"/>
      <c r="L34" s="10"/>
      <c r="M34" s="94"/>
      <c r="N34" s="10"/>
      <c r="O34" s="10"/>
      <c r="P34" s="17"/>
      <c r="Q34" s="10"/>
      <c r="R34" s="10"/>
      <c r="S34" s="17"/>
      <c r="T34" s="13"/>
      <c r="U34" s="174"/>
      <c r="V34" s="55" t="s">
        <v>11</v>
      </c>
      <c r="W34" s="24"/>
      <c r="X34" s="54"/>
      <c r="Y34" s="81" t="s">
        <v>55</v>
      </c>
      <c r="Z34" s="81" t="s">
        <v>56</v>
      </c>
      <c r="AA34" s="2">
        <f>SUM(AA29:AA33)</f>
        <v>31.908831908831907</v>
      </c>
      <c r="AB34" s="2">
        <f>SUM(AB29:AB33)</f>
        <v>0</v>
      </c>
      <c r="AC34" s="2">
        <f>SUM(AC29:AC33)</f>
        <v>239.31623931623929</v>
      </c>
      <c r="AD34" s="2">
        <f>AA34*4+AB34*9+AC34*4</f>
        <v>1084.9002849002848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9"/>
      <c r="V35" s="58">
        <f>V29*4+V31*9+V33*4</f>
        <v>772.2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5</v>
      </c>
      <c r="B36" s="170"/>
      <c r="C36" s="65" t="s">
        <v>230</v>
      </c>
      <c r="D36" s="66" t="s">
        <v>216</v>
      </c>
      <c r="E36" s="67"/>
      <c r="F36" s="68" t="s">
        <v>266</v>
      </c>
      <c r="G36" s="68" t="s">
        <v>214</v>
      </c>
      <c r="H36" s="68"/>
      <c r="I36" s="65" t="s">
        <v>267</v>
      </c>
      <c r="J36" s="65" t="s">
        <v>208</v>
      </c>
      <c r="K36" s="65"/>
      <c r="L36" s="68" t="s">
        <v>268</v>
      </c>
      <c r="M36" s="68" t="s">
        <v>223</v>
      </c>
      <c r="N36" s="68"/>
      <c r="O36" s="65" t="s">
        <v>392</v>
      </c>
      <c r="P36" s="65" t="s">
        <v>60</v>
      </c>
      <c r="Q36" s="65"/>
      <c r="R36" s="68" t="s">
        <v>191</v>
      </c>
      <c r="S36" s="68" t="s">
        <v>48</v>
      </c>
      <c r="T36" s="68"/>
      <c r="U36" s="173" t="s">
        <v>30</v>
      </c>
      <c r="V36" s="50" t="s">
        <v>6</v>
      </c>
      <c r="W36" s="51" t="s">
        <v>31</v>
      </c>
      <c r="X36" s="52">
        <v>6.1</v>
      </c>
      <c r="Y36" s="80" t="s">
        <v>57</v>
      </c>
      <c r="Z36" s="80" t="s">
        <v>58</v>
      </c>
    </row>
    <row r="37" spans="1:30" ht="13.5" customHeight="1">
      <c r="A37" s="23" t="s">
        <v>7</v>
      </c>
      <c r="B37" s="171"/>
      <c r="C37" s="10" t="s">
        <v>63</v>
      </c>
      <c r="D37" s="11"/>
      <c r="E37" s="61">
        <v>110</v>
      </c>
      <c r="F37" s="10" t="s">
        <v>70</v>
      </c>
      <c r="G37" s="95"/>
      <c r="H37" s="13">
        <v>55</v>
      </c>
      <c r="I37" s="10" t="s">
        <v>89</v>
      </c>
      <c r="J37" s="96"/>
      <c r="K37" s="13">
        <v>30</v>
      </c>
      <c r="L37" s="10" t="s">
        <v>342</v>
      </c>
      <c r="M37" s="95" t="s">
        <v>308</v>
      </c>
      <c r="N37" s="13">
        <v>30</v>
      </c>
      <c r="O37" s="10" t="str">
        <f>O36</f>
        <v>淺色蔬菜</v>
      </c>
      <c r="P37" s="10"/>
      <c r="Q37" s="10">
        <v>100</v>
      </c>
      <c r="R37" s="10" t="s">
        <v>75</v>
      </c>
      <c r="S37" s="13"/>
      <c r="T37" s="13">
        <v>2</v>
      </c>
      <c r="U37" s="174"/>
      <c r="V37" s="53">
        <f>X36*15+X38*5+10</f>
        <v>109</v>
      </c>
      <c r="W37" s="26" t="s">
        <v>32</v>
      </c>
      <c r="X37" s="54">
        <v>2.4</v>
      </c>
      <c r="Y37" s="80">
        <f>V39*9/V43*100</f>
        <v>28.323699421965319</v>
      </c>
      <c r="Z37" s="80">
        <f>V41*4/V43*100</f>
        <v>15.67116249197174</v>
      </c>
    </row>
    <row r="38" spans="1:30" ht="13.5" customHeight="1">
      <c r="A38" s="23">
        <v>22</v>
      </c>
      <c r="B38" s="171"/>
      <c r="C38" s="10"/>
      <c r="D38" s="11"/>
      <c r="E38" s="61"/>
      <c r="F38" s="10" t="s">
        <v>88</v>
      </c>
      <c r="G38" s="95"/>
      <c r="H38" s="13">
        <v>5</v>
      </c>
      <c r="I38" s="10" t="s">
        <v>76</v>
      </c>
      <c r="J38" s="99" t="s">
        <v>72</v>
      </c>
      <c r="K38" s="13">
        <v>10</v>
      </c>
      <c r="L38" s="10"/>
      <c r="M38" s="100"/>
      <c r="N38" s="13"/>
      <c r="O38" s="10"/>
      <c r="P38" s="10"/>
      <c r="Q38" s="10"/>
      <c r="R38" s="10" t="s">
        <v>54</v>
      </c>
      <c r="S38" s="95"/>
      <c r="T38" s="13">
        <v>5</v>
      </c>
      <c r="U38" s="174"/>
      <c r="V38" s="55" t="s">
        <v>8</v>
      </c>
      <c r="W38" s="26" t="s">
        <v>33</v>
      </c>
      <c r="X38" s="54">
        <v>1.5</v>
      </c>
      <c r="Y38" s="42"/>
      <c r="Z38" s="42"/>
    </row>
    <row r="39" spans="1:30" ht="13.5" customHeight="1">
      <c r="A39" s="23" t="s">
        <v>9</v>
      </c>
      <c r="B39" s="171"/>
      <c r="C39" s="10"/>
      <c r="D39" s="11"/>
      <c r="E39" s="61"/>
      <c r="F39" s="10"/>
      <c r="G39" s="13"/>
      <c r="H39" s="13"/>
      <c r="I39" s="10" t="s">
        <v>52</v>
      </c>
      <c r="J39" s="95"/>
      <c r="K39" s="13">
        <v>20</v>
      </c>
      <c r="L39" s="10"/>
      <c r="M39" s="95"/>
      <c r="N39" s="13"/>
      <c r="O39" s="10"/>
      <c r="P39" s="17"/>
      <c r="Q39" s="10"/>
      <c r="R39" s="10" t="s">
        <v>343</v>
      </c>
      <c r="S39" s="13" t="s">
        <v>91</v>
      </c>
      <c r="T39" s="13">
        <v>10</v>
      </c>
      <c r="U39" s="174"/>
      <c r="V39" s="53">
        <f>X37*5+X39*5</f>
        <v>24.5</v>
      </c>
      <c r="W39" s="26" t="s">
        <v>35</v>
      </c>
      <c r="X39" s="54">
        <v>2.5</v>
      </c>
      <c r="Y39" s="42"/>
      <c r="Z39" s="42"/>
    </row>
    <row r="40" spans="1:30" ht="13.5" customHeight="1">
      <c r="A40" s="176" t="s">
        <v>43</v>
      </c>
      <c r="B40" s="171"/>
      <c r="C40" s="10"/>
      <c r="D40" s="95"/>
      <c r="E40" s="13"/>
      <c r="F40" s="10"/>
      <c r="G40" s="17"/>
      <c r="H40" s="13"/>
      <c r="I40" s="10"/>
      <c r="J40" s="95"/>
      <c r="K40" s="13"/>
      <c r="L40" s="10"/>
      <c r="M40" s="94"/>
      <c r="N40" s="13"/>
      <c r="O40" s="10"/>
      <c r="P40" s="17"/>
      <c r="Q40" s="10"/>
      <c r="R40" s="10"/>
      <c r="S40" s="17"/>
      <c r="T40" s="13"/>
      <c r="U40" s="17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77"/>
      <c r="B41" s="172"/>
      <c r="C41" s="10"/>
      <c r="D41" s="20"/>
      <c r="E41" s="61"/>
      <c r="F41" s="10"/>
      <c r="G41" s="17"/>
      <c r="H41" s="13"/>
      <c r="I41" s="10"/>
      <c r="J41" s="95"/>
      <c r="K41" s="13"/>
      <c r="L41" s="10"/>
      <c r="M41" s="94"/>
      <c r="N41" s="13"/>
      <c r="O41" s="10"/>
      <c r="P41" s="17"/>
      <c r="Q41" s="10"/>
      <c r="R41" s="10"/>
      <c r="S41" s="17"/>
      <c r="T41" s="13"/>
      <c r="U41" s="174"/>
      <c r="V41" s="53">
        <f>X36*2+X37*7+X38</f>
        <v>30.5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94"/>
      <c r="K42" s="13"/>
      <c r="L42" s="10"/>
      <c r="M42" s="94"/>
      <c r="N42" s="13"/>
      <c r="O42" s="10"/>
      <c r="P42" s="17"/>
      <c r="Q42" s="10"/>
      <c r="R42" s="10"/>
      <c r="S42" s="17"/>
      <c r="T42" s="13"/>
      <c r="U42" s="174"/>
      <c r="V42" s="55" t="s">
        <v>11</v>
      </c>
      <c r="W42" s="24"/>
      <c r="X42" s="54"/>
      <c r="Y42" s="81" t="s">
        <v>55</v>
      </c>
      <c r="Z42" s="81" t="s">
        <v>56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5"/>
      <c r="V43" s="62">
        <f>V37*4+V39*9+V41*4</f>
        <v>778.5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10" zoomScaleNormal="100" workbookViewId="0">
      <selection activeCell="Q41" sqref="Q4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0" t="s">
        <v>463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5</v>
      </c>
      <c r="B4" s="170"/>
      <c r="C4" s="65" t="s">
        <v>44</v>
      </c>
      <c r="D4" s="66" t="s">
        <v>59</v>
      </c>
      <c r="E4" s="67"/>
      <c r="F4" s="68" t="s">
        <v>269</v>
      </c>
      <c r="G4" s="68" t="s">
        <v>214</v>
      </c>
      <c r="H4" s="68"/>
      <c r="I4" s="68" t="s">
        <v>270</v>
      </c>
      <c r="J4" s="68" t="s">
        <v>271</v>
      </c>
      <c r="K4" s="68"/>
      <c r="L4" s="68" t="s">
        <v>448</v>
      </c>
      <c r="M4" s="68" t="s">
        <v>433</v>
      </c>
      <c r="N4" s="68"/>
      <c r="O4" s="65" t="str">
        <f>[1]菜單!A42</f>
        <v>深色蔬菜</v>
      </c>
      <c r="P4" s="65" t="s">
        <v>60</v>
      </c>
      <c r="Q4" s="65"/>
      <c r="R4" s="68" t="s">
        <v>272</v>
      </c>
      <c r="S4" s="68" t="s">
        <v>29</v>
      </c>
      <c r="T4" s="68"/>
      <c r="U4" s="173" t="s">
        <v>30</v>
      </c>
      <c r="V4" s="50" t="s">
        <v>6</v>
      </c>
      <c r="W4" s="51" t="s">
        <v>31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71"/>
      <c r="C5" s="10" t="s">
        <v>63</v>
      </c>
      <c r="D5" s="11"/>
      <c r="E5" s="12">
        <v>110</v>
      </c>
      <c r="F5" s="10" t="s">
        <v>299</v>
      </c>
      <c r="G5" s="13"/>
      <c r="H5" s="13">
        <v>20</v>
      </c>
      <c r="I5" s="10" t="s">
        <v>344</v>
      </c>
      <c r="J5" s="13"/>
      <c r="K5" s="13">
        <v>20</v>
      </c>
      <c r="L5" s="10" t="s">
        <v>448</v>
      </c>
      <c r="M5" s="13" t="s">
        <v>347</v>
      </c>
      <c r="N5" s="13">
        <v>35</v>
      </c>
      <c r="O5" s="10" t="str">
        <f>O4</f>
        <v>深色蔬菜</v>
      </c>
      <c r="P5" s="99"/>
      <c r="Q5" s="10">
        <v>100</v>
      </c>
      <c r="R5" s="10" t="s">
        <v>103</v>
      </c>
      <c r="S5" s="96"/>
      <c r="T5" s="13">
        <v>20</v>
      </c>
      <c r="U5" s="174"/>
      <c r="V5" s="53">
        <f>X4*15+X6*5+10</f>
        <v>106</v>
      </c>
      <c r="W5" s="26" t="s">
        <v>32</v>
      </c>
      <c r="X5" s="54">
        <v>2.2000000000000002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25</v>
      </c>
      <c r="B6" s="171"/>
      <c r="C6" s="10"/>
      <c r="D6" s="13"/>
      <c r="E6" s="13"/>
      <c r="F6" s="10" t="s">
        <v>46</v>
      </c>
      <c r="G6" s="13"/>
      <c r="H6" s="13">
        <v>5</v>
      </c>
      <c r="I6" s="10" t="s">
        <v>345</v>
      </c>
      <c r="J6" s="94"/>
      <c r="K6" s="13">
        <v>10</v>
      </c>
      <c r="L6" s="10"/>
      <c r="M6" s="94"/>
      <c r="N6" s="13"/>
      <c r="O6" s="10"/>
      <c r="P6" s="10"/>
      <c r="Q6" s="10"/>
      <c r="R6" s="10" t="s">
        <v>52</v>
      </c>
      <c r="S6" s="96"/>
      <c r="T6" s="13">
        <v>10</v>
      </c>
      <c r="U6" s="174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71"/>
      <c r="C7" s="10"/>
      <c r="D7" s="11"/>
      <c r="E7" s="61"/>
      <c r="F7" s="10" t="s">
        <v>70</v>
      </c>
      <c r="G7" s="13"/>
      <c r="H7" s="13">
        <v>40</v>
      </c>
      <c r="I7" s="10" t="s">
        <v>346</v>
      </c>
      <c r="J7" s="13"/>
      <c r="K7" s="13">
        <v>10</v>
      </c>
      <c r="L7" s="10"/>
      <c r="M7" s="10"/>
      <c r="N7" s="13"/>
      <c r="O7" s="10"/>
      <c r="P7" s="17"/>
      <c r="Q7" s="10"/>
      <c r="R7" s="10"/>
      <c r="S7" s="95"/>
      <c r="T7" s="13"/>
      <c r="U7" s="174"/>
      <c r="V7" s="53">
        <f>X5*5+X7*5</f>
        <v>23.5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76" t="s">
        <v>36</v>
      </c>
      <c r="B8" s="171"/>
      <c r="C8" s="10"/>
      <c r="D8" s="11"/>
      <c r="E8" s="61"/>
      <c r="F8" s="10"/>
      <c r="G8" s="17"/>
      <c r="H8" s="13"/>
      <c r="I8" s="117" t="s">
        <v>383</v>
      </c>
      <c r="J8" s="13" t="s">
        <v>384</v>
      </c>
      <c r="K8" s="13">
        <v>5</v>
      </c>
      <c r="L8" s="10"/>
      <c r="M8" s="94"/>
      <c r="N8" s="13"/>
      <c r="O8" s="10"/>
      <c r="P8" s="17"/>
      <c r="Q8" s="10"/>
      <c r="R8" s="10"/>
      <c r="S8" s="10"/>
      <c r="T8" s="13"/>
      <c r="U8" s="17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77"/>
      <c r="B9" s="172"/>
      <c r="C9" s="10"/>
      <c r="D9" s="20"/>
      <c r="E9" s="61"/>
      <c r="F9" s="10"/>
      <c r="G9" s="13"/>
      <c r="H9" s="13"/>
      <c r="I9" s="10"/>
      <c r="J9" s="94"/>
      <c r="K9" s="13"/>
      <c r="L9" s="24"/>
      <c r="M9" s="25"/>
      <c r="N9" s="26"/>
      <c r="O9" s="10"/>
      <c r="P9" s="17"/>
      <c r="Q9" s="10"/>
      <c r="R9" s="10"/>
      <c r="S9" s="17"/>
      <c r="T9" s="13"/>
      <c r="U9" s="174"/>
      <c r="V9" s="53">
        <f>X4*2+X5*7+X6</f>
        <v>28.8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3"/>
      <c r="H10" s="13"/>
      <c r="I10" s="10"/>
      <c r="J10" s="94"/>
      <c r="K10" s="10"/>
      <c r="L10" s="10"/>
      <c r="M10" s="94"/>
      <c r="N10" s="10"/>
      <c r="O10" s="10"/>
      <c r="P10" s="17"/>
      <c r="Q10" s="10"/>
      <c r="R10" s="10"/>
      <c r="S10" s="17"/>
      <c r="T10" s="13"/>
      <c r="U10" s="17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13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79"/>
      <c r="V11" s="58">
        <f>V5*4+V7*9+V9*4</f>
        <v>750.7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5</v>
      </c>
      <c r="B12" s="172"/>
      <c r="C12" s="65" t="s">
        <v>273</v>
      </c>
      <c r="D12" s="65" t="s">
        <v>61</v>
      </c>
      <c r="E12" s="65"/>
      <c r="F12" s="65" t="s">
        <v>449</v>
      </c>
      <c r="G12" s="65" t="s">
        <v>444</v>
      </c>
      <c r="H12" s="65"/>
      <c r="I12" s="68" t="s">
        <v>274</v>
      </c>
      <c r="J12" s="68" t="s">
        <v>214</v>
      </c>
      <c r="K12" s="68"/>
      <c r="L12" s="65" t="s">
        <v>450</v>
      </c>
      <c r="M12" s="65" t="s">
        <v>429</v>
      </c>
      <c r="N12" s="65"/>
      <c r="O12" s="65" t="s">
        <v>392</v>
      </c>
      <c r="P12" s="65" t="s">
        <v>60</v>
      </c>
      <c r="Q12" s="65"/>
      <c r="R12" s="68" t="s">
        <v>276</v>
      </c>
      <c r="S12" s="68" t="s">
        <v>29</v>
      </c>
      <c r="T12" s="68"/>
      <c r="U12" s="173" t="s">
        <v>30</v>
      </c>
      <c r="V12" s="50" t="s">
        <v>6</v>
      </c>
      <c r="W12" s="51" t="s">
        <v>31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78"/>
      <c r="C13" s="10" t="s">
        <v>63</v>
      </c>
      <c r="D13" s="13"/>
      <c r="E13" s="13">
        <v>80</v>
      </c>
      <c r="F13" s="10" t="s">
        <v>47</v>
      </c>
      <c r="G13" s="26"/>
      <c r="H13" s="26">
        <v>65</v>
      </c>
      <c r="I13" s="10" t="s">
        <v>54</v>
      </c>
      <c r="J13" s="13"/>
      <c r="K13" s="13">
        <v>10</v>
      </c>
      <c r="L13" s="10" t="s">
        <v>450</v>
      </c>
      <c r="M13" s="13"/>
      <c r="N13" s="13">
        <v>30</v>
      </c>
      <c r="O13" s="10" t="str">
        <f>O12</f>
        <v>淺色蔬菜</v>
      </c>
      <c r="P13" s="10"/>
      <c r="Q13" s="10">
        <v>100</v>
      </c>
      <c r="R13" s="10" t="s">
        <v>349</v>
      </c>
      <c r="S13" s="96"/>
      <c r="T13" s="13">
        <v>20</v>
      </c>
      <c r="U13" s="174"/>
      <c r="V13" s="53">
        <f>X12*15+X14*5+10</f>
        <v>104.5</v>
      </c>
      <c r="W13" s="26" t="s">
        <v>32</v>
      </c>
      <c r="X13" s="54">
        <v>2.2999999999999998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26</v>
      </c>
      <c r="B14" s="178"/>
      <c r="C14" s="10" t="s">
        <v>348</v>
      </c>
      <c r="D14" s="13"/>
      <c r="E14" s="13">
        <v>40</v>
      </c>
      <c r="F14" s="10"/>
      <c r="G14" s="13"/>
      <c r="H14" s="13"/>
      <c r="I14" s="10" t="s">
        <v>67</v>
      </c>
      <c r="J14" s="13"/>
      <c r="K14" s="13">
        <v>20</v>
      </c>
      <c r="L14" s="10"/>
      <c r="M14" s="13"/>
      <c r="N14" s="13"/>
      <c r="O14" s="10"/>
      <c r="P14" s="10"/>
      <c r="Q14" s="10"/>
      <c r="R14" s="10" t="s">
        <v>350</v>
      </c>
      <c r="S14" s="96" t="s">
        <v>351</v>
      </c>
      <c r="T14" s="13">
        <v>10</v>
      </c>
      <c r="U14" s="174"/>
      <c r="V14" s="55" t="s">
        <v>8</v>
      </c>
      <c r="W14" s="26" t="s">
        <v>33</v>
      </c>
      <c r="X14" s="54">
        <v>1.5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78"/>
      <c r="C15" s="17"/>
      <c r="D15" s="100"/>
      <c r="E15" s="12"/>
      <c r="F15" s="10"/>
      <c r="G15" s="13"/>
      <c r="H15" s="13"/>
      <c r="I15" s="10" t="s">
        <v>88</v>
      </c>
      <c r="J15" s="13"/>
      <c r="K15" s="13">
        <v>2</v>
      </c>
      <c r="L15" s="10"/>
      <c r="M15" s="13"/>
      <c r="N15" s="13"/>
      <c r="O15" s="10"/>
      <c r="P15" s="17"/>
      <c r="Q15" s="10"/>
      <c r="R15" s="10"/>
      <c r="S15" s="96"/>
      <c r="T15" s="13"/>
      <c r="U15" s="174"/>
      <c r="V15" s="53">
        <f>X13*5+X15*5</f>
        <v>25.5</v>
      </c>
      <c r="W15" s="26" t="s">
        <v>35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76" t="s">
        <v>40</v>
      </c>
      <c r="B16" s="178"/>
      <c r="C16" s="17"/>
      <c r="D16" s="20"/>
      <c r="E16" s="12"/>
      <c r="F16" s="10"/>
      <c r="G16" s="17"/>
      <c r="H16" s="13"/>
      <c r="I16" s="10" t="s">
        <v>51</v>
      </c>
      <c r="J16" s="94"/>
      <c r="K16" s="13">
        <v>10</v>
      </c>
      <c r="L16" s="10"/>
      <c r="M16" s="13"/>
      <c r="N16" s="13"/>
      <c r="O16" s="10"/>
      <c r="P16" s="17"/>
      <c r="Q16" s="10"/>
      <c r="R16" s="10"/>
      <c r="S16" s="13"/>
      <c r="T16" s="13"/>
      <c r="U16" s="17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76"/>
      <c r="B17" s="178"/>
      <c r="C17" s="17"/>
      <c r="D17" s="20"/>
      <c r="E17" s="12"/>
      <c r="F17" s="10"/>
      <c r="G17" s="17"/>
      <c r="H17" s="13"/>
      <c r="I17" s="10"/>
      <c r="J17" s="94"/>
      <c r="K17" s="13"/>
      <c r="L17" s="24"/>
      <c r="M17" s="25"/>
      <c r="N17" s="26"/>
      <c r="O17" s="10"/>
      <c r="P17" s="17"/>
      <c r="Q17" s="10"/>
      <c r="R17" s="10"/>
      <c r="S17" s="95"/>
      <c r="T17" s="13"/>
      <c r="U17" s="174"/>
      <c r="V17" s="53">
        <f>X12*2+X13*7+X14</f>
        <v>29.199999999999996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94"/>
      <c r="K18" s="10"/>
      <c r="L18" s="10"/>
      <c r="M18" s="94"/>
      <c r="N18" s="13"/>
      <c r="O18" s="10"/>
      <c r="P18" s="17"/>
      <c r="Q18" s="10"/>
      <c r="R18" s="10"/>
      <c r="S18" s="17"/>
      <c r="T18" s="13"/>
      <c r="U18" s="17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79"/>
      <c r="V19" s="58">
        <f>V13*4+V15*9+V17*4</f>
        <v>764.3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5</v>
      </c>
      <c r="B20" s="178"/>
      <c r="C20" s="65" t="s">
        <v>277</v>
      </c>
      <c r="D20" s="66" t="s">
        <v>208</v>
      </c>
      <c r="E20" s="67"/>
      <c r="F20" s="68" t="s">
        <v>452</v>
      </c>
      <c r="G20" s="68" t="s">
        <v>444</v>
      </c>
      <c r="H20" s="68"/>
      <c r="I20" s="68" t="s">
        <v>278</v>
      </c>
      <c r="J20" s="68" t="s">
        <v>65</v>
      </c>
      <c r="K20" s="68"/>
      <c r="L20" s="65" t="s">
        <v>457</v>
      </c>
      <c r="M20" s="65" t="s">
        <v>439</v>
      </c>
      <c r="N20" s="65"/>
      <c r="O20" s="65" t="s">
        <v>392</v>
      </c>
      <c r="P20" s="65" t="s">
        <v>60</v>
      </c>
      <c r="Q20" s="65"/>
      <c r="R20" s="65" t="s">
        <v>279</v>
      </c>
      <c r="S20" s="65" t="s">
        <v>29</v>
      </c>
      <c r="T20" s="65"/>
      <c r="U20" s="173" t="s">
        <v>30</v>
      </c>
      <c r="V20" s="50" t="s">
        <v>6</v>
      </c>
      <c r="W20" s="51" t="s">
        <v>31</v>
      </c>
      <c r="X20" s="52">
        <v>5.9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45</v>
      </c>
      <c r="B21" s="178"/>
      <c r="C21" s="10" t="s">
        <v>81</v>
      </c>
      <c r="D21" s="11"/>
      <c r="E21" s="12">
        <v>150</v>
      </c>
      <c r="F21" s="10" t="s">
        <v>451</v>
      </c>
      <c r="G21" s="13"/>
      <c r="H21" s="13">
        <v>60</v>
      </c>
      <c r="I21" s="10" t="s">
        <v>352</v>
      </c>
      <c r="J21" s="13" t="s">
        <v>353</v>
      </c>
      <c r="K21" s="13">
        <v>30</v>
      </c>
      <c r="L21" s="10" t="s">
        <v>354</v>
      </c>
      <c r="M21" s="95"/>
      <c r="N21" s="13">
        <v>35</v>
      </c>
      <c r="O21" s="10" t="str">
        <f>O20</f>
        <v>淺色蔬菜</v>
      </c>
      <c r="P21" s="10"/>
      <c r="Q21" s="10">
        <v>100</v>
      </c>
      <c r="R21" s="83" t="s">
        <v>355</v>
      </c>
      <c r="S21" s="96"/>
      <c r="T21" s="13">
        <v>20</v>
      </c>
      <c r="U21" s="174"/>
      <c r="V21" s="53">
        <f>X20*15+X22*5+10+X25*12</f>
        <v>106</v>
      </c>
      <c r="W21" s="26" t="s">
        <v>32</v>
      </c>
      <c r="X21" s="54">
        <v>2.2999999999999998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27</v>
      </c>
      <c r="B22" s="178"/>
      <c r="C22" s="10" t="s">
        <v>53</v>
      </c>
      <c r="D22" s="13"/>
      <c r="E22" s="13">
        <v>10</v>
      </c>
      <c r="F22" s="10"/>
      <c r="G22" s="13"/>
      <c r="H22" s="13"/>
      <c r="I22" s="10"/>
      <c r="J22" s="13"/>
      <c r="K22" s="13"/>
      <c r="L22" s="10" t="s">
        <v>458</v>
      </c>
      <c r="M22" s="13"/>
      <c r="N22" s="13">
        <v>25</v>
      </c>
      <c r="O22" s="10"/>
      <c r="P22" s="10"/>
      <c r="Q22" s="10"/>
      <c r="R22" s="10" t="s">
        <v>356</v>
      </c>
      <c r="S22" s="95"/>
      <c r="T22" s="13">
        <v>3</v>
      </c>
      <c r="U22" s="174"/>
      <c r="V22" s="55" t="s">
        <v>8</v>
      </c>
      <c r="W22" s="26" t="s">
        <v>33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78"/>
      <c r="C23" s="10" t="s">
        <v>62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95"/>
      <c r="T23" s="13"/>
      <c r="U23" s="174"/>
      <c r="V23" s="53">
        <f>X21*5+X23*5+X25*8</f>
        <v>25.5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76" t="s">
        <v>41</v>
      </c>
      <c r="B24" s="178"/>
      <c r="C24" s="10" t="s">
        <v>46</v>
      </c>
      <c r="D24" s="11"/>
      <c r="E24" s="61">
        <v>5</v>
      </c>
      <c r="F24" s="10"/>
      <c r="G24" s="17"/>
      <c r="H24" s="13"/>
      <c r="I24" s="10"/>
      <c r="J24" s="94"/>
      <c r="K24" s="13"/>
      <c r="L24" s="10"/>
      <c r="M24" s="94"/>
      <c r="N24" s="13"/>
      <c r="O24" s="10"/>
      <c r="P24" s="17"/>
      <c r="Q24" s="10"/>
      <c r="R24" s="10"/>
      <c r="S24" s="95"/>
      <c r="T24" s="13"/>
      <c r="U24" s="17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76"/>
      <c r="B25" s="178"/>
      <c r="C25" s="10" t="s">
        <v>51</v>
      </c>
      <c r="D25" s="20"/>
      <c r="E25" s="61">
        <v>10</v>
      </c>
      <c r="F25" s="10"/>
      <c r="G25" s="17"/>
      <c r="H25" s="13"/>
      <c r="I25" s="10"/>
      <c r="J25" s="94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74"/>
      <c r="V25" s="53">
        <f>X20*2+X21*7+X22+X25*8</f>
        <v>29.4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94"/>
      <c r="K26" s="10"/>
      <c r="L26" s="10"/>
      <c r="M26" s="94"/>
      <c r="N26" s="10"/>
      <c r="O26" s="10"/>
      <c r="P26" s="17"/>
      <c r="Q26" s="10"/>
      <c r="R26" s="10"/>
      <c r="S26" s="17"/>
      <c r="T26" s="13"/>
      <c r="U26" s="17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79"/>
      <c r="V27" s="58">
        <f>V21*4+V23*9+V25*4</f>
        <v>771.1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5</v>
      </c>
      <c r="B28" s="178"/>
      <c r="C28" s="65" t="s">
        <v>280</v>
      </c>
      <c r="D28" s="66" t="s">
        <v>59</v>
      </c>
      <c r="E28" s="67"/>
      <c r="F28" s="65" t="s">
        <v>281</v>
      </c>
      <c r="G28" s="65" t="s">
        <v>214</v>
      </c>
      <c r="H28" s="65"/>
      <c r="I28" s="68" t="s">
        <v>282</v>
      </c>
      <c r="J28" s="68" t="s">
        <v>223</v>
      </c>
      <c r="K28" s="68"/>
      <c r="L28" s="68" t="s">
        <v>232</v>
      </c>
      <c r="M28" s="68" t="s">
        <v>210</v>
      </c>
      <c r="N28" s="68"/>
      <c r="O28" s="68" t="str">
        <f>[1]菜單!M42</f>
        <v>深色蔬菜</v>
      </c>
      <c r="P28" s="68" t="s">
        <v>60</v>
      </c>
      <c r="Q28" s="68"/>
      <c r="R28" s="65" t="s">
        <v>224</v>
      </c>
      <c r="S28" s="65" t="s">
        <v>29</v>
      </c>
      <c r="T28" s="65"/>
      <c r="U28" s="173" t="s">
        <v>30</v>
      </c>
      <c r="V28" s="50" t="s">
        <v>6</v>
      </c>
      <c r="W28" s="51" t="s">
        <v>31</v>
      </c>
      <c r="X28" s="52">
        <v>6</v>
      </c>
      <c r="Y28" s="80" t="s">
        <v>57</v>
      </c>
      <c r="Z28" s="80" t="s">
        <v>58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78"/>
      <c r="C29" s="10" t="s">
        <v>44</v>
      </c>
      <c r="D29" s="13"/>
      <c r="E29" s="13">
        <v>70</v>
      </c>
      <c r="F29" s="10" t="s">
        <v>358</v>
      </c>
      <c r="G29" s="13"/>
      <c r="H29" s="13">
        <v>50</v>
      </c>
      <c r="I29" s="117" t="s">
        <v>385</v>
      </c>
      <c r="J29" s="13"/>
      <c r="K29" s="13">
        <v>10</v>
      </c>
      <c r="L29" s="10" t="s">
        <v>360</v>
      </c>
      <c r="M29" s="13"/>
      <c r="N29" s="13">
        <v>40</v>
      </c>
      <c r="O29" s="10" t="str">
        <f>O28</f>
        <v>深色蔬菜</v>
      </c>
      <c r="P29" s="10"/>
      <c r="Q29" s="10">
        <v>100</v>
      </c>
      <c r="R29" s="83" t="s">
        <v>76</v>
      </c>
      <c r="S29" s="104" t="s">
        <v>72</v>
      </c>
      <c r="T29" s="13">
        <v>20</v>
      </c>
      <c r="U29" s="174"/>
      <c r="V29" s="53">
        <f>X28*15+X30*5+10+X33*12</f>
        <v>107</v>
      </c>
      <c r="W29" s="26" t="s">
        <v>32</v>
      </c>
      <c r="X29" s="54">
        <v>2.6</v>
      </c>
      <c r="Y29" s="80">
        <f>V31*9/V35*100</f>
        <v>29.276693455797936</v>
      </c>
      <c r="Z29" s="80">
        <f>V33*4/V35*100</f>
        <v>16.124505676744484</v>
      </c>
      <c r="AA29" s="3">
        <f>Z29*2</f>
        <v>32.249011353488967</v>
      </c>
      <c r="AB29" s="3"/>
      <c r="AC29" s="3">
        <f>Z29*15</f>
        <v>241.86758515116725</v>
      </c>
      <c r="AD29" s="3">
        <f>AA29*4+AC29*4</f>
        <v>1096.4663860186249</v>
      </c>
    </row>
    <row r="30" spans="1:30" ht="13.5" customHeight="1">
      <c r="A30" s="23">
        <v>28</v>
      </c>
      <c r="B30" s="178"/>
      <c r="C30" s="10" t="s">
        <v>357</v>
      </c>
      <c r="D30" s="13"/>
      <c r="E30" s="13">
        <v>40</v>
      </c>
      <c r="F30" s="10" t="s">
        <v>359</v>
      </c>
      <c r="G30" s="13"/>
      <c r="H30" s="13">
        <v>15</v>
      </c>
      <c r="I30" s="10" t="s">
        <v>62</v>
      </c>
      <c r="J30" s="95"/>
      <c r="K30" s="13">
        <v>2</v>
      </c>
      <c r="L30" s="10"/>
      <c r="M30" s="13"/>
      <c r="N30" s="13"/>
      <c r="O30" s="10"/>
      <c r="P30" s="10"/>
      <c r="Q30" s="10"/>
      <c r="R30" s="10" t="s">
        <v>77</v>
      </c>
      <c r="S30" s="104"/>
      <c r="T30" s="13">
        <v>10</v>
      </c>
      <c r="U30" s="174"/>
      <c r="V30" s="55" t="s">
        <v>8</v>
      </c>
      <c r="W30" s="26" t="s">
        <v>33</v>
      </c>
      <c r="X30" s="54">
        <v>1.4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78"/>
      <c r="C31" s="10"/>
      <c r="D31" s="100"/>
      <c r="E31" s="13"/>
      <c r="F31" s="10"/>
      <c r="G31" s="94"/>
      <c r="H31" s="13"/>
      <c r="I31" s="10" t="s">
        <v>53</v>
      </c>
      <c r="J31" s="94"/>
      <c r="K31" s="13">
        <v>20</v>
      </c>
      <c r="L31" s="10"/>
      <c r="M31" s="13"/>
      <c r="N31" s="13"/>
      <c r="O31" s="10"/>
      <c r="P31" s="17"/>
      <c r="Q31" s="10"/>
      <c r="R31" s="10" t="s">
        <v>78</v>
      </c>
      <c r="S31" s="13"/>
      <c r="T31" s="13"/>
      <c r="U31" s="174"/>
      <c r="V31" s="53">
        <f>X29*5+X31*5+X33*8</f>
        <v>25.5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76" t="s">
        <v>42</v>
      </c>
      <c r="B32" s="178"/>
      <c r="C32" s="17"/>
      <c r="D32" s="20"/>
      <c r="E32" s="12"/>
      <c r="F32" s="10"/>
      <c r="G32" s="17"/>
      <c r="H32" s="13"/>
      <c r="I32" s="10" t="s">
        <v>46</v>
      </c>
      <c r="J32" s="94"/>
      <c r="K32" s="13">
        <v>10</v>
      </c>
      <c r="L32" s="10"/>
      <c r="M32" s="13"/>
      <c r="N32" s="13"/>
      <c r="O32" s="10"/>
      <c r="P32" s="17"/>
      <c r="Q32" s="10"/>
      <c r="R32" s="10"/>
      <c r="S32" s="104"/>
      <c r="T32" s="13"/>
      <c r="U32" s="17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76"/>
      <c r="B33" s="178"/>
      <c r="C33" s="17"/>
      <c r="D33" s="20"/>
      <c r="E33" s="12"/>
      <c r="F33" s="10"/>
      <c r="G33" s="17"/>
      <c r="H33" s="13"/>
      <c r="I33" s="24" t="s">
        <v>51</v>
      </c>
      <c r="J33" s="25"/>
      <c r="K33" s="26">
        <v>10</v>
      </c>
      <c r="L33" s="10"/>
      <c r="M33" s="13"/>
      <c r="N33" s="13"/>
      <c r="O33" s="10"/>
      <c r="P33" s="17"/>
      <c r="Q33" s="10"/>
      <c r="R33" s="10"/>
      <c r="S33" s="17"/>
      <c r="T33" s="13"/>
      <c r="U33" s="174"/>
      <c r="V33" s="53">
        <f>X28*2+X29*7+X30+X33*8</f>
        <v>31.599999999999998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 t="s">
        <v>84</v>
      </c>
      <c r="J34" s="94"/>
      <c r="K34" s="13">
        <v>10</v>
      </c>
      <c r="L34" s="10"/>
      <c r="M34" s="94"/>
      <c r="N34" s="10"/>
      <c r="O34" s="10"/>
      <c r="P34" s="17"/>
      <c r="Q34" s="10"/>
      <c r="R34" s="10"/>
      <c r="S34" s="17"/>
      <c r="T34" s="13"/>
      <c r="U34" s="174"/>
      <c r="V34" s="55" t="s">
        <v>11</v>
      </c>
      <c r="W34" s="24"/>
      <c r="X34" s="54"/>
      <c r="Y34" s="81" t="s">
        <v>55</v>
      </c>
      <c r="Z34" s="81" t="s">
        <v>56</v>
      </c>
      <c r="AA34" s="2">
        <f>SUM(AA29:AA33)</f>
        <v>32.249011353488967</v>
      </c>
      <c r="AB34" s="2">
        <f>SUM(AB29:AB33)</f>
        <v>0</v>
      </c>
      <c r="AC34" s="2">
        <f>SUM(AC29:AC33)</f>
        <v>241.86758515116725</v>
      </c>
      <c r="AD34" s="2">
        <f>AA34*4+AB34*9+AC34*4</f>
        <v>1096.4663860186249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79"/>
      <c r="V35" s="58">
        <f>V29*4+V31*9+V33*4</f>
        <v>783.9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5</v>
      </c>
      <c r="B36" s="170"/>
      <c r="C36" s="65" t="s">
        <v>283</v>
      </c>
      <c r="D36" s="66" t="s">
        <v>284</v>
      </c>
      <c r="E36" s="67"/>
      <c r="F36" s="68" t="s">
        <v>285</v>
      </c>
      <c r="G36" s="68" t="s">
        <v>271</v>
      </c>
      <c r="H36" s="68"/>
      <c r="I36" s="68" t="s">
        <v>286</v>
      </c>
      <c r="J36" s="68" t="s">
        <v>433</v>
      </c>
      <c r="K36" s="68"/>
      <c r="L36" s="68" t="s">
        <v>287</v>
      </c>
      <c r="M36" s="68" t="s">
        <v>271</v>
      </c>
      <c r="N36" s="68"/>
      <c r="O36" s="68" t="s">
        <v>275</v>
      </c>
      <c r="P36" s="68" t="s">
        <v>288</v>
      </c>
      <c r="Q36" s="68"/>
      <c r="R36" s="68" t="s">
        <v>289</v>
      </c>
      <c r="S36" s="68" t="s">
        <v>290</v>
      </c>
      <c r="T36" s="68"/>
      <c r="U36" s="173" t="s">
        <v>30</v>
      </c>
      <c r="V36" s="50" t="s">
        <v>6</v>
      </c>
      <c r="W36" s="51" t="s">
        <v>31</v>
      </c>
      <c r="X36" s="52">
        <v>5.9</v>
      </c>
      <c r="Y36" s="80" t="s">
        <v>57</v>
      </c>
      <c r="Z36" s="80" t="s">
        <v>58</v>
      </c>
    </row>
    <row r="37" spans="1:30" ht="13.5" customHeight="1">
      <c r="A37" s="23" t="s">
        <v>7</v>
      </c>
      <c r="B37" s="171"/>
      <c r="C37" s="10" t="s">
        <v>361</v>
      </c>
      <c r="D37" s="11"/>
      <c r="E37" s="61">
        <v>110</v>
      </c>
      <c r="F37" s="10" t="s">
        <v>79</v>
      </c>
      <c r="G37" s="13"/>
      <c r="H37" s="13">
        <v>50</v>
      </c>
      <c r="I37" s="10" t="s">
        <v>362</v>
      </c>
      <c r="J37" s="13" t="s">
        <v>347</v>
      </c>
      <c r="K37" s="13">
        <v>30</v>
      </c>
      <c r="L37" s="10" t="s">
        <v>363</v>
      </c>
      <c r="M37" s="13"/>
      <c r="N37" s="13">
        <v>30</v>
      </c>
      <c r="O37" s="10" t="str">
        <f>O36</f>
        <v>深色蔬菜</v>
      </c>
      <c r="P37" s="10"/>
      <c r="Q37" s="10">
        <v>100</v>
      </c>
      <c r="R37" s="10" t="s">
        <v>299</v>
      </c>
      <c r="S37" s="96"/>
      <c r="T37" s="13">
        <v>30</v>
      </c>
      <c r="U37" s="174"/>
      <c r="V37" s="53">
        <f>X36*15+X38*5+10+X41*12</f>
        <v>107.5</v>
      </c>
      <c r="W37" s="26" t="s">
        <v>32</v>
      </c>
      <c r="X37" s="54">
        <v>2</v>
      </c>
      <c r="Y37" s="80">
        <f>V39*9/V43*100</f>
        <v>27.696012844527694</v>
      </c>
      <c r="Z37" s="80">
        <f>V41*4/V43*100</f>
        <v>14.771206850414773</v>
      </c>
    </row>
    <row r="38" spans="1:30" ht="13.5" customHeight="1">
      <c r="A38" s="23">
        <v>29</v>
      </c>
      <c r="B38" s="171"/>
      <c r="C38" s="10"/>
      <c r="D38" s="101"/>
      <c r="E38" s="61"/>
      <c r="F38" s="10" t="s">
        <v>80</v>
      </c>
      <c r="G38" s="95"/>
      <c r="H38" s="13">
        <v>20</v>
      </c>
      <c r="I38" s="10"/>
      <c r="J38" s="95"/>
      <c r="K38" s="13"/>
      <c r="L38" s="10" t="s">
        <v>62</v>
      </c>
      <c r="M38" s="100"/>
      <c r="N38" s="13">
        <v>2</v>
      </c>
      <c r="O38" s="10"/>
      <c r="P38" s="10"/>
      <c r="Q38" s="10"/>
      <c r="R38" s="10" t="s">
        <v>82</v>
      </c>
      <c r="S38" s="96"/>
      <c r="T38" s="13">
        <v>5</v>
      </c>
      <c r="U38" s="174"/>
      <c r="V38" s="55" t="s">
        <v>8</v>
      </c>
      <c r="W38" s="26" t="s">
        <v>33</v>
      </c>
      <c r="X38" s="54">
        <v>1.8</v>
      </c>
      <c r="Y38" s="42"/>
      <c r="Z38" s="42"/>
    </row>
    <row r="39" spans="1:30" ht="13.5" customHeight="1">
      <c r="A39" s="23" t="s">
        <v>9</v>
      </c>
      <c r="B39" s="171"/>
      <c r="C39" s="10"/>
      <c r="D39" s="95"/>
      <c r="E39" s="61"/>
      <c r="F39" s="10" t="s">
        <v>46</v>
      </c>
      <c r="G39" s="96"/>
      <c r="H39" s="13">
        <v>10</v>
      </c>
      <c r="I39" s="10"/>
      <c r="J39" s="96"/>
      <c r="K39" s="13"/>
      <c r="L39" s="10" t="s">
        <v>46</v>
      </c>
      <c r="M39" s="95"/>
      <c r="N39" s="13">
        <v>5</v>
      </c>
      <c r="O39" s="10"/>
      <c r="P39" s="17"/>
      <c r="Q39" s="10"/>
      <c r="R39" s="10"/>
      <c r="S39" s="96"/>
      <c r="T39" s="13"/>
      <c r="U39" s="174"/>
      <c r="V39" s="53">
        <f>X37*5+X39*5</f>
        <v>23</v>
      </c>
      <c r="W39" s="26" t="s">
        <v>35</v>
      </c>
      <c r="X39" s="54">
        <v>2.6</v>
      </c>
      <c r="Y39" s="42"/>
      <c r="Z39" s="42"/>
    </row>
    <row r="40" spans="1:30" ht="13.5" customHeight="1">
      <c r="A40" s="176" t="s">
        <v>43</v>
      </c>
      <c r="B40" s="171"/>
      <c r="C40" s="10"/>
      <c r="D40" s="95"/>
      <c r="E40" s="61"/>
      <c r="F40" s="10"/>
      <c r="G40" s="17"/>
      <c r="H40" s="13"/>
      <c r="I40" s="10"/>
      <c r="J40" s="13"/>
      <c r="K40" s="13"/>
      <c r="L40" s="10" t="s">
        <v>51</v>
      </c>
      <c r="M40" s="94"/>
      <c r="N40" s="13">
        <v>10</v>
      </c>
      <c r="O40" s="10"/>
      <c r="P40" s="17"/>
      <c r="Q40" s="10"/>
      <c r="R40" s="10"/>
      <c r="S40" s="17"/>
      <c r="T40" s="13"/>
      <c r="U40" s="17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77"/>
      <c r="B41" s="172"/>
      <c r="C41" s="10"/>
      <c r="D41" s="20"/>
      <c r="E41" s="61"/>
      <c r="F41" s="10"/>
      <c r="G41" s="17"/>
      <c r="H41" s="13"/>
      <c r="I41" s="10"/>
      <c r="J41" s="94"/>
      <c r="K41" s="13"/>
      <c r="L41" s="118" t="s">
        <v>386</v>
      </c>
      <c r="M41" s="25"/>
      <c r="N41" s="26">
        <v>10</v>
      </c>
      <c r="O41" s="10"/>
      <c r="P41" s="17"/>
      <c r="Q41" s="10"/>
      <c r="R41" s="10"/>
      <c r="S41" s="17"/>
      <c r="T41" s="13"/>
      <c r="U41" s="174"/>
      <c r="V41" s="53">
        <f>X36*2+X37*7+X38</f>
        <v>27.6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94"/>
      <c r="K42" s="13"/>
      <c r="L42" s="10"/>
      <c r="M42" s="94"/>
      <c r="N42" s="13"/>
      <c r="O42" s="10"/>
      <c r="P42" s="17"/>
      <c r="Q42" s="10"/>
      <c r="R42" s="10"/>
      <c r="S42" s="17"/>
      <c r="T42" s="13"/>
      <c r="U42" s="174"/>
      <c r="V42" s="55" t="s">
        <v>11</v>
      </c>
      <c r="W42" s="24"/>
      <c r="X42" s="54"/>
      <c r="Y42" s="81" t="s">
        <v>55</v>
      </c>
      <c r="Z42" s="81" t="s">
        <v>56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5"/>
      <c r="V43" s="62">
        <f>V37*4+V39*9+V41*4</f>
        <v>747.4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2020-04-14T07:16:42Z</cp:lastPrinted>
  <dcterms:created xsi:type="dcterms:W3CDTF">2013-10-17T10:44:48Z</dcterms:created>
  <dcterms:modified xsi:type="dcterms:W3CDTF">2020-04-17T03:21:58Z</dcterms:modified>
</cp:coreProperties>
</file>