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109學年度午餐秘書\菜單\109年8和9月\"/>
    </mc:Choice>
  </mc:AlternateContent>
  <bookViews>
    <workbookView xWindow="0" yWindow="0" windowWidth="20490" windowHeight="7050"/>
  </bookViews>
  <sheets>
    <sheet name="學生" sheetId="35" r:id="rId1"/>
    <sheet name="菜單" sheetId="22" r:id="rId2"/>
    <sheet name="第1週明細" sheetId="23" r:id="rId3"/>
    <sheet name="第2週明細" sheetId="27" r:id="rId4"/>
    <sheet name="第3週明細" sheetId="32" r:id="rId5"/>
    <sheet name="第4週明細" sheetId="33" r:id="rId6"/>
    <sheet name="第5週明細" sheetId="34" r:id="rId7"/>
  </sheets>
  <externalReferences>
    <externalReference r:id="rId8"/>
  </externalReferences>
  <definedNames>
    <definedName name="_xlnm.Print_Area" localSheetId="2">第1週明細!$A$1:$X$43</definedName>
    <definedName name="_xlnm.Print_Area" localSheetId="3">第2週明細!$A$1:$X$43</definedName>
    <definedName name="_xlnm.Print_Area" localSheetId="4">第3週明細!$A$1:$X$43</definedName>
    <definedName name="_xlnm.Print_Area" localSheetId="5">第4週明細!$A$1:$X$51</definedName>
    <definedName name="_xlnm.Print_Area" localSheetId="6">第5週明細!$A$1:$X$43</definedName>
    <definedName name="_xlnm.Print_Area" localSheetId="1">菜單!$A$1:$X$46</definedName>
    <definedName name="_xlnm.Print_Area" localSheetId="0">學生!$A$1:$T$47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9" i="34" l="1"/>
  <c r="V37" i="34"/>
  <c r="O21" i="34" l="1"/>
  <c r="V49" i="33" l="1"/>
  <c r="D46" i="22" s="1"/>
  <c r="V47" i="33"/>
  <c r="D45" i="22" s="1"/>
  <c r="V45" i="33"/>
  <c r="B46" i="22" s="1"/>
  <c r="O45" i="33"/>
  <c r="V41" i="33"/>
  <c r="T37" i="22" s="1"/>
  <c r="V39" i="33"/>
  <c r="T36" i="22" s="1"/>
  <c r="V37" i="33"/>
  <c r="O37" i="33"/>
  <c r="V33" i="33"/>
  <c r="P37" i="22" s="1"/>
  <c r="V31" i="33"/>
  <c r="P36" i="22" s="1"/>
  <c r="V29" i="33"/>
  <c r="N37" i="22" s="1"/>
  <c r="O29" i="33"/>
  <c r="V25" i="33"/>
  <c r="V23" i="33"/>
  <c r="L36" i="22" s="1"/>
  <c r="V21" i="33"/>
  <c r="O21" i="33"/>
  <c r="V17" i="33"/>
  <c r="H37" i="22" s="1"/>
  <c r="V15" i="33"/>
  <c r="V13" i="33"/>
  <c r="F37" i="22" s="1"/>
  <c r="O13" i="33"/>
  <c r="V9" i="33"/>
  <c r="D37" i="22" s="1"/>
  <c r="V7" i="33"/>
  <c r="D36" i="22" s="1"/>
  <c r="V5" i="33"/>
  <c r="O5" i="33"/>
  <c r="V41" i="32"/>
  <c r="V39" i="32"/>
  <c r="V37" i="32"/>
  <c r="O37" i="32"/>
  <c r="V33" i="32"/>
  <c r="V31" i="32"/>
  <c r="V29" i="32"/>
  <c r="O29" i="32"/>
  <c r="V25" i="32"/>
  <c r="V23" i="32"/>
  <c r="V21" i="32"/>
  <c r="O21" i="32"/>
  <c r="V17" i="32"/>
  <c r="V15" i="32"/>
  <c r="V13" i="32"/>
  <c r="O13" i="32"/>
  <c r="V9" i="32"/>
  <c r="V7" i="32"/>
  <c r="V5" i="32"/>
  <c r="O5" i="32"/>
  <c r="V41" i="27"/>
  <c r="V39" i="27"/>
  <c r="V37" i="27"/>
  <c r="O37" i="27"/>
  <c r="V33" i="27"/>
  <c r="V31" i="27"/>
  <c r="V29" i="27"/>
  <c r="O28" i="27"/>
  <c r="O29" i="27" s="1"/>
  <c r="V25" i="27"/>
  <c r="V23" i="27"/>
  <c r="V21" i="27"/>
  <c r="O20" i="27"/>
  <c r="O21" i="27" s="1"/>
  <c r="V17" i="27"/>
  <c r="V15" i="27"/>
  <c r="V13" i="27"/>
  <c r="O13" i="27"/>
  <c r="V9" i="27"/>
  <c r="V7" i="27"/>
  <c r="V5" i="27"/>
  <c r="O5" i="27"/>
  <c r="V41" i="23"/>
  <c r="V39" i="23"/>
  <c r="V37" i="23"/>
  <c r="O37" i="23"/>
  <c r="V33" i="23"/>
  <c r="V31" i="23"/>
  <c r="V29" i="23"/>
  <c r="O29" i="23"/>
  <c r="V25" i="23"/>
  <c r="V23" i="23"/>
  <c r="V21" i="23"/>
  <c r="O21" i="23"/>
  <c r="V17" i="23"/>
  <c r="V15" i="23"/>
  <c r="V13" i="23"/>
  <c r="O13" i="23"/>
  <c r="V9" i="23"/>
  <c r="V7" i="23"/>
  <c r="V5" i="23"/>
  <c r="O5" i="23"/>
  <c r="V19" i="27" l="1"/>
  <c r="V27" i="27"/>
  <c r="V35" i="27"/>
  <c r="V19" i="33"/>
  <c r="F36" i="22" s="1"/>
  <c r="H36" i="22"/>
  <c r="V11" i="33"/>
  <c r="B36" i="22" s="1"/>
  <c r="B37" i="22"/>
  <c r="V27" i="33"/>
  <c r="J36" i="22" s="1"/>
  <c r="J37" i="22"/>
  <c r="V43" i="33"/>
  <c r="R36" i="22" s="1"/>
  <c r="R37" i="22"/>
  <c r="V19" i="32"/>
  <c r="V43" i="27"/>
  <c r="V11" i="27"/>
  <c r="V11" i="23"/>
  <c r="V27" i="23"/>
  <c r="V43" i="23"/>
  <c r="V19" i="23"/>
  <c r="V35" i="23"/>
  <c r="V51" i="33"/>
  <c r="B45" i="22" s="1"/>
  <c r="V35" i="33"/>
  <c r="N36" i="22" s="1"/>
  <c r="V11" i="32"/>
  <c r="V27" i="32"/>
  <c r="V43" i="32"/>
  <c r="V35" i="32"/>
  <c r="P10" i="22" l="1"/>
  <c r="P9" i="22"/>
  <c r="N10" i="22"/>
  <c r="L10" i="22"/>
  <c r="L9" i="22"/>
  <c r="H10" i="22"/>
  <c r="F10" i="22"/>
  <c r="D10" i="22"/>
  <c r="D9" i="22"/>
  <c r="B9" i="22" l="1"/>
  <c r="B10" i="22"/>
  <c r="F9" i="22"/>
  <c r="H9" i="22"/>
  <c r="J9" i="22"/>
  <c r="J10" i="22"/>
  <c r="N9" i="22"/>
  <c r="R10" i="22" l="1"/>
  <c r="V41" i="34" l="1"/>
  <c r="V39" i="34"/>
  <c r="V33" i="34"/>
  <c r="V31" i="34"/>
  <c r="V25" i="34"/>
  <c r="P46" i="22" s="1"/>
  <c r="V23" i="34"/>
  <c r="P45" i="22" s="1"/>
  <c r="V21" i="34"/>
  <c r="N46" i="22" s="1"/>
  <c r="V17" i="34"/>
  <c r="L46" i="22" s="1"/>
  <c r="V15" i="34"/>
  <c r="L45" i="22" s="1"/>
  <c r="V13" i="34"/>
  <c r="J46" i="22" s="1"/>
  <c r="O13" i="34"/>
  <c r="V9" i="34"/>
  <c r="H46" i="22" s="1"/>
  <c r="V7" i="34"/>
  <c r="H45" i="22" s="1"/>
  <c r="V5" i="34"/>
  <c r="F46" i="22" s="1"/>
  <c r="O4" i="34"/>
  <c r="O5" i="34" s="1"/>
  <c r="T10" i="22"/>
  <c r="T9" i="22"/>
  <c r="V43" i="34" l="1"/>
  <c r="R9" i="22"/>
  <c r="V35" i="34"/>
  <c r="V27" i="34"/>
  <c r="N45" i="22" s="1"/>
  <c r="V11" i="34"/>
  <c r="F45" i="22" s="1"/>
  <c r="V19" i="34"/>
  <c r="J45" i="22" s="1"/>
  <c r="Z43" i="34"/>
  <c r="Y43" i="34"/>
  <c r="Z35" i="34"/>
  <c r="Y35" i="34"/>
  <c r="AC33" i="34"/>
  <c r="AB32" i="34"/>
  <c r="AD32" i="34" s="1"/>
  <c r="AC31" i="34"/>
  <c r="AA31" i="34"/>
  <c r="AB30" i="34"/>
  <c r="AA30" i="34"/>
  <c r="AC25" i="34"/>
  <c r="AB24" i="34"/>
  <c r="AD24" i="34" s="1"/>
  <c r="AC23" i="34"/>
  <c r="AA23" i="34"/>
  <c r="AB22" i="34"/>
  <c r="AA22" i="34"/>
  <c r="AC21" i="34"/>
  <c r="AA21" i="34"/>
  <c r="AC17" i="34"/>
  <c r="AB16" i="34"/>
  <c r="AD16" i="34" s="1"/>
  <c r="AC15" i="34"/>
  <c r="AA15" i="34"/>
  <c r="AB14" i="34"/>
  <c r="AA14" i="34"/>
  <c r="AC13" i="34"/>
  <c r="AA13" i="34"/>
  <c r="AC9" i="34"/>
  <c r="AB8" i="34"/>
  <c r="AD8" i="34" s="1"/>
  <c r="AC7" i="34"/>
  <c r="AA7" i="34"/>
  <c r="AB6" i="34"/>
  <c r="AA6" i="34"/>
  <c r="AC5" i="34"/>
  <c r="AA5" i="34"/>
  <c r="Z43" i="33"/>
  <c r="Y43" i="33"/>
  <c r="Z35" i="33"/>
  <c r="Y35" i="33"/>
  <c r="AC33" i="33"/>
  <c r="AB32" i="33"/>
  <c r="AD32" i="33" s="1"/>
  <c r="AC31" i="33"/>
  <c r="AA31" i="33"/>
  <c r="AB30" i="33"/>
  <c r="AA30" i="33"/>
  <c r="AC25" i="33"/>
  <c r="AB24" i="33"/>
  <c r="AD24" i="33" s="1"/>
  <c r="AC23" i="33"/>
  <c r="AA23" i="33"/>
  <c r="AB22" i="33"/>
  <c r="AA22" i="33"/>
  <c r="AC21" i="33"/>
  <c r="AA21" i="33"/>
  <c r="AC17" i="33"/>
  <c r="AB16" i="33"/>
  <c r="AD16" i="33" s="1"/>
  <c r="AC15" i="33"/>
  <c r="AA15" i="33"/>
  <c r="AB14" i="33"/>
  <c r="AA14" i="33"/>
  <c r="AC13" i="33"/>
  <c r="AA13" i="33"/>
  <c r="AC9" i="33"/>
  <c r="AB8" i="33"/>
  <c r="AD8" i="33" s="1"/>
  <c r="AC7" i="33"/>
  <c r="AA7" i="33"/>
  <c r="AB6" i="33"/>
  <c r="AA6" i="33"/>
  <c r="AC5" i="33"/>
  <c r="AA5" i="33"/>
  <c r="Z43" i="32"/>
  <c r="Y43" i="32"/>
  <c r="Z35" i="32"/>
  <c r="Y35" i="32"/>
  <c r="AC33" i="32"/>
  <c r="AB32" i="32"/>
  <c r="AD32" i="32" s="1"/>
  <c r="AC31" i="32"/>
  <c r="AA31" i="32"/>
  <c r="AB30" i="32"/>
  <c r="AA30" i="32"/>
  <c r="AC25" i="32"/>
  <c r="AB24" i="32"/>
  <c r="AD24" i="32" s="1"/>
  <c r="AC23" i="32"/>
  <c r="AA23" i="32"/>
  <c r="AB22" i="32"/>
  <c r="AA22" i="32"/>
  <c r="AC21" i="32"/>
  <c r="AA21" i="32"/>
  <c r="AC17" i="32"/>
  <c r="AB16" i="32"/>
  <c r="AD16" i="32" s="1"/>
  <c r="AC15" i="32"/>
  <c r="AA15" i="32"/>
  <c r="AB14" i="32"/>
  <c r="AA14" i="32"/>
  <c r="AC13" i="32"/>
  <c r="AA13" i="32"/>
  <c r="AC9" i="32"/>
  <c r="AB8" i="32"/>
  <c r="AD8" i="32" s="1"/>
  <c r="AC7" i="32"/>
  <c r="AA7" i="32"/>
  <c r="AB6" i="32"/>
  <c r="AA6" i="32"/>
  <c r="AC5" i="32"/>
  <c r="AA5" i="32"/>
  <c r="Z43" i="27"/>
  <c r="Y43" i="27"/>
  <c r="Z35" i="27"/>
  <c r="Y35" i="27"/>
  <c r="AC33" i="27"/>
  <c r="AB32" i="27"/>
  <c r="AD32" i="27" s="1"/>
  <c r="AC31" i="27"/>
  <c r="AA31" i="27"/>
  <c r="AB30" i="27"/>
  <c r="AA30" i="27"/>
  <c r="AC25" i="27"/>
  <c r="AB24" i="27"/>
  <c r="AD24" i="27" s="1"/>
  <c r="AC23" i="27"/>
  <c r="AA23" i="27"/>
  <c r="AB22" i="27"/>
  <c r="AA22" i="27"/>
  <c r="AC21" i="27"/>
  <c r="AA21" i="27"/>
  <c r="AC17" i="27"/>
  <c r="AB16" i="27"/>
  <c r="AD16" i="27" s="1"/>
  <c r="AC15" i="27"/>
  <c r="AA15" i="27"/>
  <c r="AB14" i="27"/>
  <c r="AA14" i="27"/>
  <c r="AC13" i="27"/>
  <c r="AA13" i="27"/>
  <c r="AC9" i="27"/>
  <c r="AB8" i="27"/>
  <c r="AD8" i="27" s="1"/>
  <c r="AC7" i="27"/>
  <c r="AA7" i="27"/>
  <c r="AB6" i="27"/>
  <c r="AA6" i="27"/>
  <c r="AC5" i="27"/>
  <c r="AA5" i="27"/>
  <c r="AB10" i="27" l="1"/>
  <c r="AB18" i="27"/>
  <c r="AB34" i="32"/>
  <c r="AB10" i="33"/>
  <c r="AB18" i="33"/>
  <c r="AB26" i="33"/>
  <c r="AB26" i="27"/>
  <c r="AD6" i="32"/>
  <c r="AD22" i="34"/>
  <c r="AB34" i="27"/>
  <c r="AB18" i="32"/>
  <c r="AB18" i="34"/>
  <c r="AB26" i="34"/>
  <c r="AB10" i="32"/>
  <c r="AB10" i="34"/>
  <c r="AB26" i="32"/>
  <c r="AB34" i="33"/>
  <c r="AC18" i="34"/>
  <c r="AB34" i="34"/>
  <c r="F28" i="22"/>
  <c r="L27" i="22"/>
  <c r="L28" i="22"/>
  <c r="AD15" i="34"/>
  <c r="R19" i="22"/>
  <c r="N19" i="22"/>
  <c r="B28" i="22"/>
  <c r="H27" i="22"/>
  <c r="H28" i="22"/>
  <c r="P27" i="22"/>
  <c r="P28" i="22"/>
  <c r="R28" i="22"/>
  <c r="L37" i="22"/>
  <c r="H18" i="22"/>
  <c r="P18" i="22"/>
  <c r="D18" i="22"/>
  <c r="T18" i="22"/>
  <c r="J19" i="22"/>
  <c r="T19" i="22"/>
  <c r="D27" i="22"/>
  <c r="D28" i="22"/>
  <c r="N28" i="22"/>
  <c r="T27" i="22"/>
  <c r="B19" i="22"/>
  <c r="H19" i="22"/>
  <c r="P19" i="22"/>
  <c r="D19" i="22"/>
  <c r="F19" i="22"/>
  <c r="L18" i="22"/>
  <c r="L19" i="22"/>
  <c r="J28" i="22"/>
  <c r="T28" i="22"/>
  <c r="AA10" i="27"/>
  <c r="AA18" i="32"/>
  <c r="AA10" i="32"/>
  <c r="AA26" i="34"/>
  <c r="AD6" i="27"/>
  <c r="AA26" i="27"/>
  <c r="AC18" i="33"/>
  <c r="AD30" i="33"/>
  <c r="AC10" i="34"/>
  <c r="AD7" i="34"/>
  <c r="AD30" i="34"/>
  <c r="AD15" i="33"/>
  <c r="AC10" i="33"/>
  <c r="AD7" i="33"/>
  <c r="AA26" i="33"/>
  <c r="AD22" i="33"/>
  <c r="AD14" i="32"/>
  <c r="AC26" i="32"/>
  <c r="AD23" i="32"/>
  <c r="AD31" i="32"/>
  <c r="AC18" i="27"/>
  <c r="AD18" i="27" s="1"/>
  <c r="AA19" i="27" s="1"/>
  <c r="AD22" i="27"/>
  <c r="AD31" i="27"/>
  <c r="AD15" i="27"/>
  <c r="AC10" i="27"/>
  <c r="AD7" i="27"/>
  <c r="AA18" i="27"/>
  <c r="AD14" i="27"/>
  <c r="AC26" i="27"/>
  <c r="AD23" i="27"/>
  <c r="AD30" i="27"/>
  <c r="AC10" i="32"/>
  <c r="AD10" i="32" s="1"/>
  <c r="AC11" i="32" s="1"/>
  <c r="AD7" i="32"/>
  <c r="AC18" i="32"/>
  <c r="AD18" i="32" s="1"/>
  <c r="AC19" i="32" s="1"/>
  <c r="AD15" i="32"/>
  <c r="AA26" i="32"/>
  <c r="AD22" i="32"/>
  <c r="AD30" i="32"/>
  <c r="AA10" i="33"/>
  <c r="AD6" i="33"/>
  <c r="AA18" i="33"/>
  <c r="AD14" i="33"/>
  <c r="AC26" i="33"/>
  <c r="AD26" i="33" s="1"/>
  <c r="AD23" i="33"/>
  <c r="AD31" i="33"/>
  <c r="AA10" i="34"/>
  <c r="AD6" i="34"/>
  <c r="AA18" i="34"/>
  <c r="AD14" i="34"/>
  <c r="AC26" i="34"/>
  <c r="AD26" i="34" s="1"/>
  <c r="AD23" i="34"/>
  <c r="AD31" i="34"/>
  <c r="AD21" i="34"/>
  <c r="AD5" i="34"/>
  <c r="AD13" i="34"/>
  <c r="AD21" i="33"/>
  <c r="AD5" i="33"/>
  <c r="AD13" i="33"/>
  <c r="AD21" i="32"/>
  <c r="AD5" i="32"/>
  <c r="AD13" i="32"/>
  <c r="AD13" i="27"/>
  <c r="AD21" i="27"/>
  <c r="AD5" i="27"/>
  <c r="AD18" i="33" l="1"/>
  <c r="AC19" i="33" s="1"/>
  <c r="AD10" i="27"/>
  <c r="AC11" i="27" s="1"/>
  <c r="AD18" i="34"/>
  <c r="AC19" i="34" s="1"/>
  <c r="AD10" i="33"/>
  <c r="AC11" i="33" s="1"/>
  <c r="AD10" i="34"/>
  <c r="AC11" i="34" s="1"/>
  <c r="AD26" i="27"/>
  <c r="AB27" i="27" s="1"/>
  <c r="AC19" i="27"/>
  <c r="J18" i="22"/>
  <c r="R18" i="22"/>
  <c r="F18" i="22"/>
  <c r="J27" i="22"/>
  <c r="B27" i="22"/>
  <c r="B18" i="22"/>
  <c r="N18" i="22"/>
  <c r="F27" i="22"/>
  <c r="R27" i="22"/>
  <c r="N27" i="22"/>
  <c r="AD26" i="32"/>
  <c r="AC27" i="32" s="1"/>
  <c r="AA27" i="34"/>
  <c r="AB27" i="34"/>
  <c r="AA27" i="33"/>
  <c r="AB27" i="33"/>
  <c r="AA11" i="27"/>
  <c r="AC27" i="34"/>
  <c r="AB19" i="27"/>
  <c r="AC27" i="33"/>
  <c r="Z37" i="34"/>
  <c r="Y37" i="34"/>
  <c r="AB19" i="34"/>
  <c r="Z29" i="34"/>
  <c r="Y29" i="34"/>
  <c r="AA19" i="34"/>
  <c r="Z37" i="33"/>
  <c r="Y37" i="33"/>
  <c r="AB19" i="33"/>
  <c r="Z29" i="33"/>
  <c r="Y29" i="33"/>
  <c r="AA19" i="33"/>
  <c r="Z37" i="32"/>
  <c r="Y37" i="32"/>
  <c r="AB19" i="32"/>
  <c r="AB11" i="32"/>
  <c r="Z29" i="32"/>
  <c r="Y29" i="32"/>
  <c r="AA19" i="32"/>
  <c r="AA11" i="32"/>
  <c r="Z37" i="27"/>
  <c r="Y37" i="27"/>
  <c r="AB11" i="27"/>
  <c r="Z29" i="27"/>
  <c r="Y29" i="27"/>
  <c r="AA11" i="33" l="1"/>
  <c r="AB11" i="33"/>
  <c r="AA11" i="34"/>
  <c r="AB11" i="34"/>
  <c r="AC27" i="27"/>
  <c r="AA27" i="27"/>
  <c r="AB27" i="32"/>
  <c r="AA27" i="32"/>
  <c r="AC29" i="34"/>
  <c r="AC34" i="34" s="1"/>
  <c r="AA29" i="34"/>
  <c r="AC29" i="33"/>
  <c r="AC34" i="33" s="1"/>
  <c r="AA29" i="33"/>
  <c r="AC29" i="32"/>
  <c r="AC34" i="32" s="1"/>
  <c r="AA29" i="32"/>
  <c r="AC29" i="27"/>
  <c r="AC34" i="27" s="1"/>
  <c r="AA29" i="27"/>
  <c r="AA34" i="34" l="1"/>
  <c r="AD29" i="34"/>
  <c r="AA34" i="33"/>
  <c r="AD29" i="33"/>
  <c r="AA34" i="32"/>
  <c r="AD29" i="32"/>
  <c r="AA34" i="27"/>
  <c r="AD29" i="27"/>
  <c r="AD34" i="34" l="1"/>
  <c r="AA35" i="34" s="1"/>
  <c r="AD34" i="33"/>
  <c r="AA35" i="33" s="1"/>
  <c r="AD34" i="32"/>
  <c r="AA35" i="32" s="1"/>
  <c r="AD34" i="27"/>
  <c r="AA35" i="27" s="1"/>
  <c r="AB35" i="34" l="1"/>
  <c r="AC35" i="34"/>
  <c r="AB35" i="33"/>
  <c r="AC35" i="33"/>
  <c r="AB35" i="32"/>
  <c r="AC35" i="32"/>
  <c r="AB35" i="27"/>
  <c r="AC35" i="27"/>
  <c r="Z43" i="23" l="1"/>
  <c r="Y43" i="23"/>
  <c r="Z35" i="23"/>
  <c r="Y35" i="23"/>
  <c r="Z37" i="23" l="1"/>
  <c r="Y29" i="23"/>
  <c r="Z29" i="23"/>
  <c r="AA29" i="23" s="1"/>
  <c r="Y37" i="23"/>
  <c r="AC33" i="23"/>
  <c r="AB32" i="23"/>
  <c r="AD32" i="23" s="1"/>
  <c r="AC31" i="23"/>
  <c r="AA31" i="23"/>
  <c r="AB30" i="23"/>
  <c r="AA30" i="23"/>
  <c r="AC25" i="23"/>
  <c r="AB24" i="23"/>
  <c r="AC23" i="23"/>
  <c r="AA23" i="23"/>
  <c r="AB22" i="23"/>
  <c r="AA22" i="23"/>
  <c r="AC21" i="23"/>
  <c r="AA21" i="23"/>
  <c r="AC17" i="23"/>
  <c r="AB16" i="23"/>
  <c r="AD16" i="23" s="1"/>
  <c r="AC15" i="23"/>
  <c r="AA15" i="23"/>
  <c r="AB14" i="23"/>
  <c r="AA14" i="23"/>
  <c r="AC13" i="23"/>
  <c r="AA13" i="23"/>
  <c r="AC9" i="23"/>
  <c r="AB8" i="23"/>
  <c r="AC7" i="23"/>
  <c r="AA7" i="23"/>
  <c r="AB6" i="23"/>
  <c r="AA6" i="23"/>
  <c r="AC5" i="23"/>
  <c r="AA5" i="23"/>
  <c r="AA18" i="23" l="1"/>
  <c r="AC29" i="23"/>
  <c r="AC34" i="23" s="1"/>
  <c r="AD6" i="23"/>
  <c r="AB10" i="23"/>
  <c r="AD15" i="23"/>
  <c r="AD21" i="23"/>
  <c r="AD22" i="23"/>
  <c r="AB26" i="23"/>
  <c r="AD5" i="23"/>
  <c r="AA34" i="23"/>
  <c r="AC18" i="23"/>
  <c r="AA10" i="23"/>
  <c r="AD8" i="23"/>
  <c r="AD13" i="23"/>
  <c r="AA26" i="23"/>
  <c r="AD24" i="23"/>
  <c r="AC10" i="23"/>
  <c r="AD7" i="23"/>
  <c r="AD14" i="23"/>
  <c r="AB18" i="23"/>
  <c r="AC26" i="23"/>
  <c r="AD23" i="23"/>
  <c r="AD30" i="23"/>
  <c r="AB34" i="23"/>
  <c r="AD31" i="23"/>
  <c r="AD29" i="23" l="1"/>
  <c r="AD18" i="23"/>
  <c r="AB19" i="23" s="1"/>
  <c r="AD34" i="23"/>
  <c r="AC35" i="23" s="1"/>
  <c r="AD26" i="23"/>
  <c r="AA27" i="23" s="1"/>
  <c r="AD10" i="23"/>
  <c r="AB11" i="23" s="1"/>
  <c r="AC19" i="23" l="1"/>
  <c r="AC27" i="23"/>
  <c r="AB27" i="23"/>
  <c r="AA19" i="23"/>
  <c r="AA11" i="23"/>
  <c r="AB35" i="23"/>
  <c r="AA35" i="23"/>
  <c r="AC11" i="23"/>
</calcChain>
</file>

<file path=xl/sharedStrings.xml><?xml version="1.0" encoding="utf-8"?>
<sst xmlns="http://schemas.openxmlformats.org/spreadsheetml/2006/main" count="1927" uniqueCount="716">
  <si>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</si>
  <si>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</si>
  <si>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</si>
  <si>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</si>
  <si>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</si>
  <si>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</si>
  <si>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</si>
  <si>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</si>
  <si>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</si>
  <si>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</si>
  <si>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</si>
  <si>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</si>
  <si>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</si>
  <si>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</si>
  <si>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</si>
  <si>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</si>
  <si>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主食</t>
    <phoneticPr fontId="19" type="noConversion"/>
  </si>
  <si>
    <t>肉</t>
    <phoneticPr fontId="19" type="noConversion"/>
  </si>
  <si>
    <t xml:space="preserve"> </t>
    <phoneticPr fontId="19" type="noConversion"/>
  </si>
  <si>
    <t>菜</t>
    <phoneticPr fontId="19" type="noConversion"/>
  </si>
  <si>
    <t>油</t>
    <phoneticPr fontId="19" type="noConversion"/>
  </si>
  <si>
    <t>水果</t>
    <phoneticPr fontId="19" type="noConversion"/>
  </si>
  <si>
    <t>食材以可食量標示</t>
    <phoneticPr fontId="19" type="noConversion"/>
  </si>
  <si>
    <t>個人量(克)</t>
    <phoneticPr fontId="19" type="noConversion"/>
  </si>
  <si>
    <t>乳品/水果</t>
    <phoneticPr fontId="19" type="noConversion"/>
  </si>
  <si>
    <t>日期</t>
    <phoneticPr fontId="19" type="noConversion"/>
  </si>
  <si>
    <t>備註</t>
    <phoneticPr fontId="19" type="noConversion"/>
  </si>
  <si>
    <t>煮</t>
    <phoneticPr fontId="19" type="noConversion"/>
  </si>
  <si>
    <t>✖</t>
    <phoneticPr fontId="19" type="noConversion"/>
  </si>
  <si>
    <t>日</t>
    <phoneticPr fontId="19" type="noConversion"/>
  </si>
  <si>
    <t>星期一</t>
    <phoneticPr fontId="19" type="noConversion"/>
  </si>
  <si>
    <t>餐數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</si>
  <si>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</si>
  <si>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</si>
  <si>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</si>
  <si>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星期五</t>
    <phoneticPr fontId="19" type="noConversion"/>
  </si>
  <si>
    <t>白飯</t>
    <phoneticPr fontId="19" type="noConversion"/>
  </si>
  <si>
    <t>月</t>
    <phoneticPr fontId="19" type="noConversion"/>
  </si>
  <si>
    <t>紅蘿蔔</t>
  </si>
  <si>
    <t>廠商營養師</t>
    <phoneticPr fontId="19" type="noConversion"/>
  </si>
  <si>
    <t>廠商食品技師</t>
    <phoneticPr fontId="19" type="noConversion"/>
  </si>
  <si>
    <t>洋蔥</t>
  </si>
  <si>
    <t>蛋</t>
  </si>
  <si>
    <t>玉米</t>
  </si>
  <si>
    <t>生鮮豬肉</t>
  </si>
  <si>
    <t>鈣</t>
    <phoneticPr fontId="19" type="noConversion"/>
  </si>
  <si>
    <t>纖維</t>
    <phoneticPr fontId="19" type="noConversion"/>
  </si>
  <si>
    <t>脂肪</t>
    <phoneticPr fontId="19" type="noConversion"/>
  </si>
  <si>
    <t>蛋白質</t>
    <phoneticPr fontId="19" type="noConversion"/>
  </si>
  <si>
    <t>蒸</t>
    <phoneticPr fontId="19" type="noConversion"/>
  </si>
  <si>
    <t>炒</t>
    <phoneticPr fontId="19" type="noConversion"/>
  </si>
  <si>
    <t>蒸</t>
  </si>
  <si>
    <t>青豆仁</t>
  </si>
  <si>
    <t>白米</t>
  </si>
  <si>
    <t>滷</t>
    <phoneticPr fontId="19" type="noConversion"/>
  </si>
  <si>
    <t>烤</t>
    <phoneticPr fontId="19" type="noConversion"/>
  </si>
  <si>
    <t>熱量</t>
    <phoneticPr fontId="19" type="noConversion"/>
  </si>
  <si>
    <t>生鮮雞肉</t>
  </si>
  <si>
    <t>馬鈴薯</t>
  </si>
  <si>
    <t>豆</t>
  </si>
  <si>
    <t>非基改豆腐</t>
  </si>
  <si>
    <t>味噌</t>
  </si>
  <si>
    <t>柴魚</t>
  </si>
  <si>
    <t>麵條</t>
  </si>
  <si>
    <t>起司</t>
  </si>
  <si>
    <t>高麗菜</t>
  </si>
  <si>
    <t>豆芽菜</t>
  </si>
  <si>
    <t>醃</t>
  </si>
  <si>
    <t>午餐秘書</t>
    <phoneticPr fontId="19" type="noConversion"/>
  </si>
  <si>
    <t>主任</t>
    <phoneticPr fontId="19" type="noConversion"/>
  </si>
  <si>
    <t>校長</t>
    <phoneticPr fontId="19" type="noConversion"/>
  </si>
  <si>
    <t>學校護理師</t>
    <phoneticPr fontId="19" type="noConversion"/>
  </si>
  <si>
    <t>芋頭</t>
  </si>
  <si>
    <t>金針菇</t>
    <phoneticPr fontId="19" type="noConversion"/>
  </si>
  <si>
    <t>紅蘿蔔</t>
    <phoneticPr fontId="19" type="noConversion"/>
  </si>
  <si>
    <t>深色蔬菜</t>
    <phoneticPr fontId="19" type="noConversion"/>
  </si>
  <si>
    <t>白飯</t>
    <phoneticPr fontId="19" type="noConversion"/>
  </si>
  <si>
    <t>豆</t>
    <phoneticPr fontId="19" type="noConversion"/>
  </si>
  <si>
    <t>煮</t>
    <phoneticPr fontId="19" type="noConversion"/>
  </si>
  <si>
    <t>生鮮筍子</t>
  </si>
  <si>
    <t>生鮮筍子</t>
    <phoneticPr fontId="19" type="noConversion"/>
  </si>
  <si>
    <t>白蘿蔔</t>
    <phoneticPr fontId="19" type="noConversion"/>
  </si>
  <si>
    <t>香菇</t>
    <phoneticPr fontId="19" type="noConversion"/>
  </si>
  <si>
    <t>地瓜飯</t>
    <phoneticPr fontId="19" type="noConversion"/>
  </si>
  <si>
    <t>星期六</t>
  </si>
  <si>
    <t>非基改凍豆腐</t>
    <phoneticPr fontId="19" type="noConversion"/>
  </si>
  <si>
    <t>蛋</t>
    <phoneticPr fontId="19" type="noConversion"/>
  </si>
  <si>
    <t>海帶結</t>
    <phoneticPr fontId="19" type="noConversion"/>
  </si>
  <si>
    <t>生鮮豬肉</t>
    <phoneticPr fontId="19" type="noConversion"/>
  </si>
  <si>
    <t>冬粉</t>
    <phoneticPr fontId="19" type="noConversion"/>
  </si>
  <si>
    <t>河粉</t>
  </si>
  <si>
    <t>海帶</t>
    <phoneticPr fontId="19" type="noConversion"/>
  </si>
  <si>
    <t>木耳</t>
    <phoneticPr fontId="19" type="noConversion"/>
  </si>
  <si>
    <t>秀珍菇</t>
    <phoneticPr fontId="19" type="noConversion"/>
  </si>
  <si>
    <t>淺色蔬菜</t>
  </si>
  <si>
    <t>淺色蔬菜</t>
    <phoneticPr fontId="19" type="noConversion"/>
  </si>
  <si>
    <t>地瓜</t>
    <phoneticPr fontId="19" type="noConversion"/>
  </si>
  <si>
    <t>8月31日(一)</t>
    <phoneticPr fontId="19" type="noConversion"/>
  </si>
  <si>
    <t>9月1日(二)</t>
    <phoneticPr fontId="19" type="noConversion"/>
  </si>
  <si>
    <t>9月2日(三)</t>
    <phoneticPr fontId="19" type="noConversion"/>
  </si>
  <si>
    <t>9月3日(四)</t>
    <phoneticPr fontId="19" type="noConversion"/>
  </si>
  <si>
    <t>9月4日(五)</t>
    <phoneticPr fontId="19" type="noConversion"/>
  </si>
  <si>
    <t>9月7日(一)</t>
    <phoneticPr fontId="19" type="noConversion"/>
  </si>
  <si>
    <t>9月8日(二)</t>
    <phoneticPr fontId="19" type="noConversion"/>
  </si>
  <si>
    <t>9月9日(三)</t>
    <phoneticPr fontId="19" type="noConversion"/>
  </si>
  <si>
    <t>9月10日(四)</t>
    <phoneticPr fontId="19" type="noConversion"/>
  </si>
  <si>
    <t>9月11日(五)</t>
    <phoneticPr fontId="19" type="noConversion"/>
  </si>
  <si>
    <t>9月14日(一)</t>
    <phoneticPr fontId="19" type="noConversion"/>
  </si>
  <si>
    <t>9月15日(二)</t>
    <phoneticPr fontId="19" type="noConversion"/>
  </si>
  <si>
    <t>9月16日(三)</t>
    <phoneticPr fontId="19" type="noConversion"/>
  </si>
  <si>
    <t>9月17日(四)</t>
    <phoneticPr fontId="19" type="noConversion"/>
  </si>
  <si>
    <t>9月18日(五)</t>
    <phoneticPr fontId="19" type="noConversion"/>
  </si>
  <si>
    <t>9月21日(一)</t>
  </si>
  <si>
    <t>9月22日(二)</t>
    <phoneticPr fontId="19" type="noConversion"/>
  </si>
  <si>
    <t>9月23日(三)</t>
    <phoneticPr fontId="19" type="noConversion"/>
  </si>
  <si>
    <t>9月24日(四)</t>
    <phoneticPr fontId="19" type="noConversion"/>
  </si>
  <si>
    <t>9月25日(五)</t>
    <phoneticPr fontId="19" type="noConversion"/>
  </si>
  <si>
    <t>9月29日(二)</t>
    <phoneticPr fontId="19" type="noConversion"/>
  </si>
  <si>
    <t>9月26日(六)</t>
    <phoneticPr fontId="19" type="noConversion"/>
  </si>
  <si>
    <t>9月28日(一)</t>
    <phoneticPr fontId="19" type="noConversion"/>
  </si>
  <si>
    <t>9月30日(三)</t>
    <phoneticPr fontId="19" type="noConversion"/>
  </si>
  <si>
    <t>鮮筍滷肉</t>
    <phoneticPr fontId="19" type="noConversion"/>
  </si>
  <si>
    <t>筍子三絲湯</t>
    <phoneticPr fontId="19" type="noConversion"/>
  </si>
  <si>
    <t>蒲瓜蛋花湯</t>
    <phoneticPr fontId="19" type="noConversion"/>
  </si>
  <si>
    <t>深色蔬菜</t>
  </si>
  <si>
    <t>南瓜飯</t>
    <phoneticPr fontId="19" type="noConversion"/>
  </si>
  <si>
    <t>珍菇洋芋湯</t>
    <phoneticPr fontId="19" type="noConversion"/>
  </si>
  <si>
    <t>芋頭糙米飯</t>
    <phoneticPr fontId="19" type="noConversion"/>
  </si>
  <si>
    <t>三杯雞</t>
    <phoneticPr fontId="19" type="noConversion"/>
  </si>
  <si>
    <t>玉米濃湯(芡)</t>
    <phoneticPr fontId="19" type="noConversion"/>
  </si>
  <si>
    <t>味噌豆腐湯(豆)</t>
    <phoneticPr fontId="19" type="noConversion"/>
  </si>
  <si>
    <t>麻婆豆腐(豆)</t>
    <phoneticPr fontId="19" type="noConversion"/>
  </si>
  <si>
    <t>筍絲肉絲</t>
    <phoneticPr fontId="19" type="noConversion"/>
  </si>
  <si>
    <t>冬粉三絲湯</t>
    <phoneticPr fontId="19" type="noConversion"/>
  </si>
  <si>
    <t>紫米飯</t>
    <phoneticPr fontId="19" type="noConversion"/>
  </si>
  <si>
    <t>冬瓜鴨肉</t>
    <phoneticPr fontId="19" type="noConversion"/>
  </si>
  <si>
    <t>紫菜蛋花湯</t>
    <phoneticPr fontId="19" type="noConversion"/>
  </si>
  <si>
    <t>紅豆飯</t>
    <phoneticPr fontId="19" type="noConversion"/>
  </si>
  <si>
    <t>花生滷肉</t>
    <phoneticPr fontId="19" type="noConversion"/>
  </si>
  <si>
    <t>玉米腰果</t>
    <phoneticPr fontId="19" type="noConversion"/>
  </si>
  <si>
    <t>筍子雞湯</t>
    <phoneticPr fontId="19" type="noConversion"/>
  </si>
  <si>
    <t>馬鈴薯濃湯(芡)</t>
    <phoneticPr fontId="19" type="noConversion"/>
  </si>
  <si>
    <t>咖哩燴肉</t>
    <phoneticPr fontId="19" type="noConversion"/>
  </si>
  <si>
    <t>什錦珍菇湯</t>
    <phoneticPr fontId="19" type="noConversion"/>
  </si>
  <si>
    <t>胚芽飯</t>
    <phoneticPr fontId="19" type="noConversion"/>
  </si>
  <si>
    <t>白飯</t>
    <phoneticPr fontId="19" type="noConversion"/>
  </si>
  <si>
    <t>洋薏仁飯</t>
    <phoneticPr fontId="19" type="noConversion"/>
  </si>
  <si>
    <t>京醬燒肉</t>
    <phoneticPr fontId="19" type="noConversion"/>
  </si>
  <si>
    <t>蒜泥白肉</t>
    <phoneticPr fontId="19" type="noConversion"/>
  </si>
  <si>
    <t>梅干扣肉(醃)</t>
    <phoneticPr fontId="19" type="noConversion"/>
  </si>
  <si>
    <t>地瓜五穀飯</t>
    <phoneticPr fontId="19" type="noConversion"/>
  </si>
  <si>
    <t>蘿蔔排骨湯</t>
    <phoneticPr fontId="19" type="noConversion"/>
  </si>
  <si>
    <t>冬瓜雞湯</t>
    <phoneticPr fontId="19" type="noConversion"/>
  </si>
  <si>
    <t>中式炒麵</t>
    <phoneticPr fontId="19" type="noConversion"/>
  </si>
  <si>
    <t>絲瓜冬粉</t>
    <phoneticPr fontId="19" type="noConversion"/>
  </si>
  <si>
    <t>蘿蔔海帶湯</t>
    <phoneticPr fontId="19" type="noConversion"/>
  </si>
  <si>
    <t>白飯</t>
    <phoneticPr fontId="19" type="noConversion"/>
  </si>
  <si>
    <t>地瓜飯</t>
    <phoneticPr fontId="19" type="noConversion"/>
  </si>
  <si>
    <t>鴨肉煲(豆)</t>
    <phoneticPr fontId="19" type="noConversion"/>
  </si>
  <si>
    <t>紅燒滷味(豆)</t>
    <phoneticPr fontId="19" type="noConversion"/>
  </si>
  <si>
    <t>冬粉木耳湯</t>
    <phoneticPr fontId="19" type="noConversion"/>
  </si>
  <si>
    <t>泰式酸辣河粉</t>
    <phoneticPr fontId="19" type="noConversion"/>
  </si>
  <si>
    <t>花生海帶豆干(豆)</t>
    <phoneticPr fontId="19" type="noConversion"/>
  </si>
  <si>
    <t>洋蔥海帶湯</t>
    <phoneticPr fontId="19" type="noConversion"/>
  </si>
  <si>
    <t>肉絲炒飯</t>
    <phoneticPr fontId="19" type="noConversion"/>
  </si>
  <si>
    <t>壽喜豬肉</t>
    <phoneticPr fontId="19" type="noConversion"/>
  </si>
  <si>
    <t>香Q滷蛋</t>
    <phoneticPr fontId="19" type="noConversion"/>
  </si>
  <si>
    <t>板烤雞排</t>
    <phoneticPr fontId="19" type="noConversion"/>
  </si>
  <si>
    <t>柳葉魚(炸)(加)(海)</t>
    <phoneticPr fontId="19" type="noConversion"/>
  </si>
  <si>
    <t>日式烏龍麵</t>
    <phoneticPr fontId="19" type="noConversion"/>
  </si>
  <si>
    <t>照燒豬排</t>
    <phoneticPr fontId="19" type="noConversion"/>
  </si>
  <si>
    <t>茶碗蒸</t>
    <phoneticPr fontId="19" type="noConversion"/>
  </si>
  <si>
    <t>酥炸雞腿(炸)</t>
    <phoneticPr fontId="19" type="noConversion"/>
  </si>
  <si>
    <t>芋頭白菜</t>
    <phoneticPr fontId="19" type="noConversion"/>
  </si>
  <si>
    <t>豆腐肉燥(豆)</t>
    <phoneticPr fontId="19" type="noConversion"/>
  </si>
  <si>
    <t>香菇雞</t>
    <phoneticPr fontId="19" type="noConversion"/>
  </si>
  <si>
    <t>玉米雞蓉</t>
    <phoneticPr fontId="19" type="noConversion"/>
  </si>
  <si>
    <t>味噌豆腐湯(豆)</t>
    <phoneticPr fontId="19" type="noConversion"/>
  </si>
  <si>
    <t>蘿蔔玉米湯</t>
    <phoneticPr fontId="19" type="noConversion"/>
  </si>
  <si>
    <t>焗烤時蔬</t>
    <phoneticPr fontId="19" type="noConversion"/>
  </si>
  <si>
    <t>洋芋海結湯</t>
    <phoneticPr fontId="19" type="noConversion"/>
  </si>
  <si>
    <t>卡拉雞排(炸)</t>
    <phoneticPr fontId="19" type="noConversion"/>
  </si>
  <si>
    <t>玉米蛋花湯</t>
    <phoneticPr fontId="19" type="noConversion"/>
  </si>
  <si>
    <t>義式鐵板麵</t>
    <phoneticPr fontId="19" type="noConversion"/>
  </si>
  <si>
    <t>大黃瓜總匯</t>
    <phoneticPr fontId="19" type="noConversion"/>
  </si>
  <si>
    <t>淺色蔬菜</t>
    <phoneticPr fontId="19" type="noConversion"/>
  </si>
  <si>
    <t>白飯</t>
  </si>
  <si>
    <t>日期</t>
    <phoneticPr fontId="19" type="noConversion"/>
  </si>
  <si>
    <t>備註</t>
    <phoneticPr fontId="19" type="noConversion"/>
  </si>
  <si>
    <t>個人量(克)</t>
    <phoneticPr fontId="19" type="noConversion"/>
  </si>
  <si>
    <t>乳品/水果</t>
    <phoneticPr fontId="19" type="noConversion"/>
  </si>
  <si>
    <t>白飯</t>
    <phoneticPr fontId="19" type="noConversion"/>
  </si>
  <si>
    <t>煮</t>
    <phoneticPr fontId="19" type="noConversion"/>
  </si>
  <si>
    <t>焗烤馬鈴薯</t>
    <phoneticPr fontId="19" type="noConversion"/>
  </si>
  <si>
    <t>烤</t>
    <phoneticPr fontId="19" type="noConversion"/>
  </si>
  <si>
    <t>淺色蔬菜</t>
    <phoneticPr fontId="19" type="noConversion"/>
  </si>
  <si>
    <t>炒</t>
    <phoneticPr fontId="19" type="noConversion"/>
  </si>
  <si>
    <t>冬瓜雞湯</t>
    <phoneticPr fontId="19" type="noConversion"/>
  </si>
  <si>
    <t>✖</t>
    <phoneticPr fontId="19" type="noConversion"/>
  </si>
  <si>
    <t>冬瓜</t>
    <phoneticPr fontId="19" type="noConversion"/>
  </si>
  <si>
    <t>生鮮雞肉</t>
    <phoneticPr fontId="19" type="noConversion"/>
  </si>
  <si>
    <t>蒲瓜</t>
    <phoneticPr fontId="19" type="noConversion"/>
  </si>
  <si>
    <t>生鮮雞腿</t>
    <phoneticPr fontId="19" type="noConversion"/>
  </si>
  <si>
    <t>冷</t>
    <phoneticPr fontId="19" type="noConversion"/>
  </si>
  <si>
    <t>鴨肉煲</t>
    <phoneticPr fontId="19" type="noConversion"/>
  </si>
  <si>
    <t>絲瓜冬粉</t>
    <phoneticPr fontId="19" type="noConversion"/>
  </si>
  <si>
    <t>煮</t>
    <phoneticPr fontId="19" type="noConversion"/>
  </si>
  <si>
    <t>深色蔬菜</t>
    <phoneticPr fontId="19" type="noConversion"/>
  </si>
  <si>
    <t>炒</t>
    <phoneticPr fontId="19" type="noConversion"/>
  </si>
  <si>
    <t>蘿蔔海帶湯</t>
    <phoneticPr fontId="19" type="noConversion"/>
  </si>
  <si>
    <t>生鮮鴨肉</t>
    <phoneticPr fontId="19" type="noConversion"/>
  </si>
  <si>
    <t>絲瓜</t>
    <phoneticPr fontId="19" type="noConversion"/>
  </si>
  <si>
    <t>紅燒滷味</t>
    <phoneticPr fontId="19" type="noConversion"/>
  </si>
  <si>
    <t>麻香高麗肉片</t>
    <phoneticPr fontId="19" type="noConversion"/>
  </si>
  <si>
    <t>冬粉木耳湯</t>
    <phoneticPr fontId="19" type="noConversion"/>
  </si>
  <si>
    <t>✖</t>
    <phoneticPr fontId="19" type="noConversion"/>
  </si>
  <si>
    <t>白飯</t>
    <phoneticPr fontId="19" type="noConversion"/>
  </si>
  <si>
    <t>生鮮雞肉</t>
    <phoneticPr fontId="19" type="noConversion"/>
  </si>
  <si>
    <t>非基改豆干</t>
    <phoneticPr fontId="19" type="noConversion"/>
  </si>
  <si>
    <t>豆</t>
    <phoneticPr fontId="19" type="noConversion"/>
  </si>
  <si>
    <t>高麗菜</t>
    <phoneticPr fontId="19" type="noConversion"/>
  </si>
  <si>
    <t>米血</t>
    <phoneticPr fontId="19" type="noConversion"/>
  </si>
  <si>
    <t>蒸</t>
    <phoneticPr fontId="19" type="noConversion"/>
  </si>
  <si>
    <t>深色蔬菜</t>
    <phoneticPr fontId="19" type="noConversion"/>
  </si>
  <si>
    <t>蒲瓜蛋花湯</t>
    <phoneticPr fontId="19" type="noConversion"/>
  </si>
  <si>
    <t>金針菇</t>
    <phoneticPr fontId="19" type="noConversion"/>
  </si>
  <si>
    <t>蛋</t>
    <phoneticPr fontId="19" type="noConversion"/>
  </si>
  <si>
    <t>星期一</t>
    <phoneticPr fontId="19" type="noConversion"/>
  </si>
  <si>
    <t>餐數</t>
    <phoneticPr fontId="19" type="noConversion"/>
  </si>
  <si>
    <t>南瓜飯</t>
    <phoneticPr fontId="19" type="noConversion"/>
  </si>
  <si>
    <t>香酥雞翅</t>
    <phoneticPr fontId="19" type="noConversion"/>
  </si>
  <si>
    <t>炸</t>
    <phoneticPr fontId="19" type="noConversion"/>
  </si>
  <si>
    <t>花生海帶豆干</t>
    <phoneticPr fontId="19" type="noConversion"/>
  </si>
  <si>
    <t>洋蔥海帶湯</t>
    <phoneticPr fontId="19" type="noConversion"/>
  </si>
  <si>
    <t>生鮮雞翅</t>
    <phoneticPr fontId="19" type="noConversion"/>
  </si>
  <si>
    <t>非基改豆干</t>
    <phoneticPr fontId="19" type="noConversion"/>
  </si>
  <si>
    <t>豆</t>
    <phoneticPr fontId="19" type="noConversion"/>
  </si>
  <si>
    <t>洋蔥</t>
    <phoneticPr fontId="19" type="noConversion"/>
  </si>
  <si>
    <t>南瓜</t>
    <phoneticPr fontId="19" type="noConversion"/>
  </si>
  <si>
    <t>海帶</t>
    <phoneticPr fontId="19" type="noConversion"/>
  </si>
  <si>
    <t>白蘿蔔</t>
    <phoneticPr fontId="19" type="noConversion"/>
  </si>
  <si>
    <t>海帶芽</t>
    <phoneticPr fontId="19" type="noConversion"/>
  </si>
  <si>
    <t>日</t>
    <phoneticPr fontId="19" type="noConversion"/>
  </si>
  <si>
    <t>花生</t>
    <phoneticPr fontId="19" type="noConversion"/>
  </si>
  <si>
    <t>紅蘿蔔</t>
    <phoneticPr fontId="19" type="noConversion"/>
  </si>
  <si>
    <t>星期二</t>
    <phoneticPr fontId="19" type="noConversion"/>
  </si>
  <si>
    <t>肉絲炒飯</t>
    <phoneticPr fontId="19" type="noConversion"/>
  </si>
  <si>
    <t>月</t>
    <phoneticPr fontId="19" type="noConversion"/>
  </si>
  <si>
    <t>冷</t>
    <phoneticPr fontId="19" type="noConversion"/>
  </si>
  <si>
    <t>筍子</t>
    <phoneticPr fontId="19" type="noConversion"/>
  </si>
  <si>
    <t>紅豆</t>
    <phoneticPr fontId="19" type="noConversion"/>
  </si>
  <si>
    <t>紫米</t>
    <phoneticPr fontId="19" type="noConversion"/>
  </si>
  <si>
    <t>星期三</t>
    <phoneticPr fontId="19" type="noConversion"/>
  </si>
  <si>
    <t>海</t>
    <phoneticPr fontId="19" type="noConversion"/>
  </si>
  <si>
    <t>生鮮豬肉</t>
    <phoneticPr fontId="19" type="noConversion"/>
  </si>
  <si>
    <t>木耳</t>
    <phoneticPr fontId="19" type="noConversion"/>
  </si>
  <si>
    <t>餐數</t>
    <phoneticPr fontId="19" type="noConversion"/>
  </si>
  <si>
    <t>芋頭糙米飯</t>
    <phoneticPr fontId="19" type="noConversion"/>
  </si>
  <si>
    <t>蒸</t>
    <phoneticPr fontId="19" type="noConversion"/>
  </si>
  <si>
    <t>三杯雞</t>
    <phoneticPr fontId="19" type="noConversion"/>
  </si>
  <si>
    <t>煮</t>
    <phoneticPr fontId="19" type="noConversion"/>
  </si>
  <si>
    <t>炒</t>
    <phoneticPr fontId="19" type="noConversion"/>
  </si>
  <si>
    <t>玉米濃湯</t>
    <phoneticPr fontId="19" type="noConversion"/>
  </si>
  <si>
    <t>芡</t>
    <phoneticPr fontId="19" type="noConversion"/>
  </si>
  <si>
    <t>米血</t>
    <phoneticPr fontId="19" type="noConversion"/>
  </si>
  <si>
    <t>糙米</t>
  </si>
  <si>
    <t>九層塔</t>
    <phoneticPr fontId="19" type="noConversion"/>
  </si>
  <si>
    <t>紅蘿蔔</t>
    <phoneticPr fontId="19" type="noConversion"/>
  </si>
  <si>
    <t>星期四</t>
    <phoneticPr fontId="19" type="noConversion"/>
  </si>
  <si>
    <t>洋蔥</t>
    <phoneticPr fontId="19" type="noConversion"/>
  </si>
  <si>
    <t>餐數</t>
    <phoneticPr fontId="19" type="noConversion"/>
  </si>
  <si>
    <t>蒸</t>
    <phoneticPr fontId="19" type="noConversion"/>
  </si>
  <si>
    <t>壽喜豬肉</t>
    <phoneticPr fontId="19" type="noConversion"/>
  </si>
  <si>
    <t>香Q滷蛋</t>
    <phoneticPr fontId="19" type="noConversion"/>
  </si>
  <si>
    <t>滷</t>
    <phoneticPr fontId="19" type="noConversion"/>
  </si>
  <si>
    <t>味噌豆腐湯</t>
    <phoneticPr fontId="19" type="noConversion"/>
  </si>
  <si>
    <t>✖</t>
    <phoneticPr fontId="19" type="noConversion"/>
  </si>
  <si>
    <t>生鮮豬肉</t>
    <phoneticPr fontId="19" type="noConversion"/>
  </si>
  <si>
    <t>水煮蛋</t>
    <phoneticPr fontId="19" type="noConversion"/>
  </si>
  <si>
    <t>非基改豆腐</t>
    <phoneticPr fontId="19" type="noConversion"/>
  </si>
  <si>
    <t>豆</t>
    <phoneticPr fontId="19" type="noConversion"/>
  </si>
  <si>
    <t>味噌</t>
    <phoneticPr fontId="19" type="noConversion"/>
  </si>
  <si>
    <t>柴魚</t>
    <phoneticPr fontId="19" type="noConversion"/>
  </si>
  <si>
    <t>星期五</t>
    <phoneticPr fontId="19" type="noConversion"/>
  </si>
  <si>
    <t>板烤雞排</t>
    <phoneticPr fontId="19" type="noConversion"/>
  </si>
  <si>
    <t>麻婆豆腐</t>
    <phoneticPr fontId="19" type="noConversion"/>
  </si>
  <si>
    <t>筍絲肉絲</t>
    <phoneticPr fontId="19" type="noConversion"/>
  </si>
  <si>
    <t>冬粉三絲湯</t>
    <phoneticPr fontId="19" type="noConversion"/>
  </si>
  <si>
    <t>生鮮雞排</t>
    <phoneticPr fontId="19" type="noConversion"/>
  </si>
  <si>
    <t>筍子</t>
  </si>
  <si>
    <t>冬粉</t>
    <phoneticPr fontId="19" type="noConversion"/>
  </si>
  <si>
    <t>紫米飯</t>
    <phoneticPr fontId="19" type="noConversion"/>
  </si>
  <si>
    <t>冬瓜鴨肉</t>
    <phoneticPr fontId="19" type="noConversion"/>
  </si>
  <si>
    <t>柳葉魚</t>
    <phoneticPr fontId="19" type="noConversion"/>
  </si>
  <si>
    <t>生鮮鴨肉</t>
    <phoneticPr fontId="19" type="noConversion"/>
  </si>
  <si>
    <t>加</t>
    <phoneticPr fontId="19" type="noConversion"/>
  </si>
  <si>
    <t>馬鈴薯</t>
    <phoneticPr fontId="19" type="noConversion"/>
  </si>
  <si>
    <t>日式烏龍麵</t>
    <phoneticPr fontId="19" type="noConversion"/>
  </si>
  <si>
    <t>照燒豬排</t>
    <phoneticPr fontId="19" type="noConversion"/>
  </si>
  <si>
    <t>紫菜蛋花湯</t>
    <phoneticPr fontId="19" type="noConversion"/>
  </si>
  <si>
    <t>高麗菜</t>
    <phoneticPr fontId="19" type="noConversion"/>
  </si>
  <si>
    <t>紫菜</t>
    <phoneticPr fontId="19" type="noConversion"/>
  </si>
  <si>
    <t>紅豆飯</t>
    <phoneticPr fontId="19" type="noConversion"/>
  </si>
  <si>
    <t>花生滷肉</t>
    <phoneticPr fontId="19" type="noConversion"/>
  </si>
  <si>
    <t>滷</t>
    <phoneticPr fontId="19" type="noConversion"/>
  </si>
  <si>
    <t>茶碗蒸</t>
    <phoneticPr fontId="19" type="noConversion"/>
  </si>
  <si>
    <t>玉米腰果</t>
    <phoneticPr fontId="19" type="noConversion"/>
  </si>
  <si>
    <t>筍子雞湯</t>
    <phoneticPr fontId="19" type="noConversion"/>
  </si>
  <si>
    <t>香菇</t>
  </si>
  <si>
    <t>星期四</t>
    <phoneticPr fontId="19" type="noConversion"/>
  </si>
  <si>
    <t>腰果</t>
    <phoneticPr fontId="19" type="noConversion"/>
  </si>
  <si>
    <t>芋頭白菜</t>
    <phoneticPr fontId="19" type="noConversion"/>
  </si>
  <si>
    <t>豆腐肉燥</t>
    <phoneticPr fontId="19" type="noConversion"/>
  </si>
  <si>
    <t>馬鈴薯濃湯</t>
    <phoneticPr fontId="19" type="noConversion"/>
  </si>
  <si>
    <t>芡</t>
    <phoneticPr fontId="19" type="noConversion"/>
  </si>
  <si>
    <t>大白菜</t>
    <phoneticPr fontId="19" type="noConversion"/>
  </si>
  <si>
    <t>非基改豆腐</t>
    <phoneticPr fontId="19" type="noConversion"/>
  </si>
  <si>
    <t>芋頭</t>
    <phoneticPr fontId="19" type="noConversion"/>
  </si>
  <si>
    <t>星期五</t>
    <phoneticPr fontId="19" type="noConversion"/>
  </si>
  <si>
    <t>咖哩燴肉</t>
    <phoneticPr fontId="19" type="noConversion"/>
  </si>
  <si>
    <t>什錦珍菇湯</t>
    <phoneticPr fontId="19" type="noConversion"/>
  </si>
  <si>
    <t>香菇</t>
    <phoneticPr fontId="19" type="noConversion"/>
  </si>
  <si>
    <t>青豆仁</t>
    <phoneticPr fontId="19" type="noConversion"/>
  </si>
  <si>
    <t>胚芽飯</t>
    <phoneticPr fontId="19" type="noConversion"/>
  </si>
  <si>
    <t>香菇雞</t>
    <phoneticPr fontId="19" type="noConversion"/>
  </si>
  <si>
    <t>海芽豆皮湯</t>
    <phoneticPr fontId="19" type="noConversion"/>
  </si>
  <si>
    <t>胚芽米</t>
    <phoneticPr fontId="19" type="noConversion"/>
  </si>
  <si>
    <t>非基改豆皮</t>
    <phoneticPr fontId="19" type="noConversion"/>
  </si>
  <si>
    <t>非基改凍豆腐</t>
    <phoneticPr fontId="19" type="noConversion"/>
  </si>
  <si>
    <t>玉米</t>
    <phoneticPr fontId="19" type="noConversion"/>
  </si>
  <si>
    <t>洋薏仁飯</t>
    <phoneticPr fontId="19" type="noConversion"/>
  </si>
  <si>
    <t>京醬燒肉</t>
    <phoneticPr fontId="19" type="noConversion"/>
  </si>
  <si>
    <t>玉米雞蓉</t>
    <phoneticPr fontId="19" type="noConversion"/>
  </si>
  <si>
    <t>地瓜條</t>
    <phoneticPr fontId="19" type="noConversion"/>
  </si>
  <si>
    <t>味噌豆腐湯</t>
    <phoneticPr fontId="19" type="noConversion"/>
  </si>
  <si>
    <t>洋薏仁</t>
    <phoneticPr fontId="19" type="noConversion"/>
  </si>
  <si>
    <t>蘿蔔玉米湯</t>
    <phoneticPr fontId="19" type="noConversion"/>
  </si>
  <si>
    <t>煮</t>
    <phoneticPr fontId="19" type="noConversion"/>
  </si>
  <si>
    <t>麻香高麗肉片</t>
    <phoneticPr fontId="19" type="noConversion"/>
  </si>
  <si>
    <t>珍菇洋芋湯</t>
    <phoneticPr fontId="19" type="noConversion"/>
  </si>
  <si>
    <t>馬鈴薯</t>
    <phoneticPr fontId="19" type="noConversion"/>
  </si>
  <si>
    <t>金針菇</t>
    <phoneticPr fontId="19" type="noConversion"/>
  </si>
  <si>
    <t>酥炸雞腿</t>
    <phoneticPr fontId="19" type="noConversion"/>
  </si>
  <si>
    <t>生鮮雞腿</t>
    <phoneticPr fontId="19" type="noConversion"/>
  </si>
  <si>
    <t>炸</t>
    <phoneticPr fontId="19" type="noConversion"/>
  </si>
  <si>
    <t>冬瓜</t>
    <phoneticPr fontId="19" type="noConversion"/>
  </si>
  <si>
    <t>生鮮排骨</t>
    <phoneticPr fontId="19" type="noConversion"/>
  </si>
  <si>
    <t>生鮮雞翅</t>
    <phoneticPr fontId="19" type="noConversion"/>
  </si>
  <si>
    <t>蒜泥白肉</t>
    <phoneticPr fontId="19" type="noConversion"/>
  </si>
  <si>
    <t>洋蔥</t>
    <phoneticPr fontId="19" type="noConversion"/>
  </si>
  <si>
    <t>紅蘿蔔</t>
    <phoneticPr fontId="19" type="noConversion"/>
  </si>
  <si>
    <t>焗烤時蔬</t>
    <phoneticPr fontId="19" type="noConversion"/>
  </si>
  <si>
    <t>筍子雞湯</t>
    <phoneticPr fontId="19" type="noConversion"/>
  </si>
  <si>
    <t>梅干扣肉</t>
    <phoneticPr fontId="19" type="noConversion"/>
  </si>
  <si>
    <t>洋芋海結湯</t>
    <phoneticPr fontId="19" type="noConversion"/>
  </si>
  <si>
    <t>地瓜五穀飯</t>
    <phoneticPr fontId="19" type="noConversion"/>
  </si>
  <si>
    <t>卡拉雞排</t>
    <phoneticPr fontId="19" type="noConversion"/>
  </si>
  <si>
    <t>玉米蛋花湯</t>
    <phoneticPr fontId="19" type="noConversion"/>
  </si>
  <si>
    <t>義式鐵板麵</t>
    <phoneticPr fontId="19" type="noConversion"/>
  </si>
  <si>
    <t>炒</t>
    <phoneticPr fontId="19" type="noConversion"/>
  </si>
  <si>
    <t>大黃瓜總匯</t>
    <phoneticPr fontId="19" type="noConversion"/>
  </si>
  <si>
    <t>煮</t>
    <phoneticPr fontId="19" type="noConversion"/>
  </si>
  <si>
    <t>深色蔬菜</t>
    <phoneticPr fontId="19" type="noConversion"/>
  </si>
  <si>
    <t>蘿蔔排骨湯</t>
    <phoneticPr fontId="19" type="noConversion"/>
  </si>
  <si>
    <t>炸</t>
    <phoneticPr fontId="19" type="noConversion"/>
  </si>
  <si>
    <t>梅干菜</t>
  </si>
  <si>
    <t>馬鈴薯</t>
    <phoneticPr fontId="19" type="noConversion"/>
  </si>
  <si>
    <t>海帶結</t>
    <phoneticPr fontId="19" type="noConversion"/>
  </si>
  <si>
    <t>地瓜</t>
    <phoneticPr fontId="19" type="noConversion"/>
  </si>
  <si>
    <t>五穀米</t>
    <phoneticPr fontId="19" type="noConversion"/>
  </si>
  <si>
    <t>生鮮雞排</t>
  </si>
  <si>
    <t>金針菇</t>
  </si>
  <si>
    <t>紅蘿蔔</t>
    <phoneticPr fontId="19" type="noConversion"/>
  </si>
  <si>
    <t>冷</t>
    <phoneticPr fontId="19" type="noConversion"/>
  </si>
  <si>
    <t>大黃瓜</t>
  </si>
  <si>
    <t>白蘿蔔</t>
    <phoneticPr fontId="19" type="noConversion"/>
  </si>
  <si>
    <t>紅蘿蔔</t>
    <phoneticPr fontId="19" type="noConversion"/>
  </si>
  <si>
    <t>生鮮排骨</t>
    <phoneticPr fontId="19" type="noConversion"/>
  </si>
  <si>
    <t>生鮮筍子</t>
    <phoneticPr fontId="19" type="noConversion"/>
  </si>
  <si>
    <t>生鮮雞肉</t>
    <phoneticPr fontId="19" type="noConversion"/>
  </si>
  <si>
    <t>生鮮豬肉</t>
    <phoneticPr fontId="19" type="noConversion"/>
  </si>
  <si>
    <t>深色蔬菜</t>
    <phoneticPr fontId="19" type="noConversion"/>
  </si>
  <si>
    <t>深色蔬菜</t>
    <phoneticPr fontId="19" type="noConversion"/>
  </si>
  <si>
    <t>淺色蔬菜</t>
    <phoneticPr fontId="19" type="noConversion"/>
  </si>
  <si>
    <t>焗烤馬鈴薯</t>
    <phoneticPr fontId="19" type="noConversion"/>
  </si>
  <si>
    <t>烤翅腿</t>
    <phoneticPr fontId="19" type="noConversion"/>
  </si>
  <si>
    <t>蔥爆鹹豬肉</t>
    <phoneticPr fontId="19" type="noConversion"/>
  </si>
  <si>
    <t>炸雞腿</t>
    <phoneticPr fontId="19" type="noConversion"/>
  </si>
  <si>
    <t>蜜汁雞丁</t>
    <phoneticPr fontId="19" type="noConversion"/>
  </si>
  <si>
    <t>炸雞腿(炸)</t>
    <phoneticPr fontId="19" type="noConversion"/>
  </si>
  <si>
    <t>馬鈴薯燉肉</t>
    <phoneticPr fontId="19" type="noConversion"/>
  </si>
  <si>
    <t>泰式酸辣河粉</t>
    <phoneticPr fontId="19" type="noConversion"/>
  </si>
  <si>
    <t>炸雞排(炸)</t>
    <phoneticPr fontId="19" type="noConversion"/>
  </si>
  <si>
    <t>港式公仔麵</t>
    <phoneticPr fontId="19" type="noConversion"/>
  </si>
  <si>
    <t>烤雞腿</t>
    <phoneticPr fontId="19" type="noConversion"/>
  </si>
  <si>
    <t>香酥雞翅(炸)</t>
    <phoneticPr fontId="19" type="noConversion"/>
  </si>
  <si>
    <t>蒸蛋</t>
    <phoneticPr fontId="19" type="noConversion"/>
  </si>
  <si>
    <t>黃金雞排(炸)</t>
    <phoneticPr fontId="19" type="noConversion"/>
  </si>
  <si>
    <t>燒賣(加)</t>
    <phoneticPr fontId="19" type="noConversion"/>
  </si>
  <si>
    <t>香腸(加)</t>
    <phoneticPr fontId="19" type="noConversion"/>
  </si>
  <si>
    <t>鱿魚三鮮(海)</t>
    <phoneticPr fontId="19" type="noConversion"/>
  </si>
  <si>
    <t>冬瓜排骨湯</t>
    <phoneticPr fontId="19" type="noConversion"/>
  </si>
  <si>
    <t>燒烤雞翅</t>
    <phoneticPr fontId="19" type="noConversion"/>
  </si>
  <si>
    <t>瓜仔肉燥(醃)</t>
    <phoneticPr fontId="19" type="noConversion"/>
  </si>
  <si>
    <t>菜脯炒蛋(醃)</t>
    <phoneticPr fontId="19" type="noConversion"/>
  </si>
  <si>
    <t>韓式豆腐鍋(豆)</t>
    <phoneticPr fontId="19" type="noConversion"/>
  </si>
  <si>
    <t>綜合滷味(豆)</t>
    <phoneticPr fontId="19" type="noConversion"/>
  </si>
  <si>
    <t>泡菜年糕(醃)</t>
    <phoneticPr fontId="19" type="noConversion"/>
  </si>
  <si>
    <t>花生</t>
    <phoneticPr fontId="19" type="noConversion"/>
  </si>
  <si>
    <t>麵筋</t>
    <phoneticPr fontId="19" type="noConversion"/>
  </si>
  <si>
    <t>洋蔥炒蛋</t>
    <phoneticPr fontId="19" type="noConversion"/>
  </si>
  <si>
    <t>蘿蔔糕(冷)</t>
    <phoneticPr fontId="19" type="noConversion"/>
  </si>
  <si>
    <t>花枝丸(加)</t>
    <phoneticPr fontId="19" type="noConversion"/>
  </si>
  <si>
    <t>鐵板豆腐(豆)</t>
    <phoneticPr fontId="19" type="noConversion"/>
  </si>
  <si>
    <t>里肌豬排</t>
    <phoneticPr fontId="19" type="noConversion"/>
  </si>
  <si>
    <t>鳥蛋</t>
    <phoneticPr fontId="19" type="noConversion"/>
  </si>
  <si>
    <t>蔥爆鹹豬肉</t>
    <phoneticPr fontId="19" type="noConversion"/>
  </si>
  <si>
    <t>生鮮豬肉</t>
    <phoneticPr fontId="19" type="noConversion"/>
  </si>
  <si>
    <t>洋蔥</t>
    <phoneticPr fontId="19" type="noConversion"/>
  </si>
  <si>
    <t>紅蘿蔔</t>
    <phoneticPr fontId="19" type="noConversion"/>
  </si>
  <si>
    <t>雞塊</t>
    <phoneticPr fontId="19" type="noConversion"/>
  </si>
  <si>
    <t>烤</t>
    <phoneticPr fontId="19" type="noConversion"/>
  </si>
  <si>
    <t>蒸蛋</t>
    <phoneticPr fontId="19" type="noConversion"/>
  </si>
  <si>
    <t>蒸</t>
    <phoneticPr fontId="19" type="noConversion"/>
  </si>
  <si>
    <t>加</t>
    <phoneticPr fontId="19" type="noConversion"/>
  </si>
  <si>
    <t>雞塊(加)</t>
    <phoneticPr fontId="19" type="noConversion"/>
  </si>
  <si>
    <t>芝麻</t>
    <phoneticPr fontId="19" type="noConversion"/>
  </si>
  <si>
    <t>炸雞排</t>
    <phoneticPr fontId="19" type="noConversion"/>
  </si>
  <si>
    <t>生鮮雞肉</t>
    <phoneticPr fontId="19" type="noConversion"/>
  </si>
  <si>
    <t>炸</t>
    <phoneticPr fontId="19" type="noConversion"/>
  </si>
  <si>
    <t>煮</t>
    <phoneticPr fontId="19" type="noConversion"/>
  </si>
  <si>
    <t>馬鈴薯</t>
    <phoneticPr fontId="19" type="noConversion"/>
  </si>
  <si>
    <t>公仔麵</t>
    <phoneticPr fontId="19" type="noConversion"/>
  </si>
  <si>
    <t>豆芽菜</t>
    <phoneticPr fontId="19" type="noConversion"/>
  </si>
  <si>
    <t>紅蘿蔔</t>
    <phoneticPr fontId="19" type="noConversion"/>
  </si>
  <si>
    <t>生鮮絞肉</t>
    <phoneticPr fontId="19" type="noConversion"/>
  </si>
  <si>
    <t>烤雞腿</t>
    <phoneticPr fontId="19" type="noConversion"/>
  </si>
  <si>
    <t>生鮮雞腿</t>
    <phoneticPr fontId="19" type="noConversion"/>
  </si>
  <si>
    <t>番茄炒蛋</t>
    <phoneticPr fontId="19" type="noConversion"/>
  </si>
  <si>
    <t>番茄</t>
    <phoneticPr fontId="19" type="noConversion"/>
  </si>
  <si>
    <t>非基改豆腐</t>
    <phoneticPr fontId="19" type="noConversion"/>
  </si>
  <si>
    <t>豆</t>
    <phoneticPr fontId="19" type="noConversion"/>
  </si>
  <si>
    <t>蛋</t>
    <phoneticPr fontId="19" type="noConversion"/>
  </si>
  <si>
    <t>薯餅</t>
    <phoneticPr fontId="19" type="noConversion"/>
  </si>
  <si>
    <t>豆</t>
    <phoneticPr fontId="19" type="noConversion"/>
  </si>
  <si>
    <t>泡菜年糕</t>
    <phoneticPr fontId="19" type="noConversion"/>
  </si>
  <si>
    <t>醃</t>
    <phoneticPr fontId="19" type="noConversion"/>
  </si>
  <si>
    <t>高麗菜</t>
    <phoneticPr fontId="19" type="noConversion"/>
  </si>
  <si>
    <t>年糕</t>
    <phoneticPr fontId="19" type="noConversion"/>
  </si>
  <si>
    <t>非基改豆皮</t>
    <phoneticPr fontId="19" type="noConversion"/>
  </si>
  <si>
    <t>黃金雞排</t>
    <phoneticPr fontId="19" type="noConversion"/>
  </si>
  <si>
    <t>燒賣</t>
    <phoneticPr fontId="19" type="noConversion"/>
  </si>
  <si>
    <t>加</t>
    <phoneticPr fontId="19" type="noConversion"/>
  </si>
  <si>
    <t>蒸</t>
    <phoneticPr fontId="19" type="noConversion"/>
  </si>
  <si>
    <t>香腸</t>
    <phoneticPr fontId="19" type="noConversion"/>
  </si>
  <si>
    <t>烤</t>
    <phoneticPr fontId="19" type="noConversion"/>
  </si>
  <si>
    <t>鱿魚三鮮</t>
    <phoneticPr fontId="19" type="noConversion"/>
  </si>
  <si>
    <t>生鮮鱿魚</t>
    <phoneticPr fontId="19" type="noConversion"/>
  </si>
  <si>
    <t>海</t>
    <phoneticPr fontId="19" type="noConversion"/>
  </si>
  <si>
    <t>生鮮豬肉</t>
    <phoneticPr fontId="19" type="noConversion"/>
  </si>
  <si>
    <t>生鮮雞腿</t>
    <phoneticPr fontId="19" type="noConversion"/>
  </si>
  <si>
    <t>韓式豆腐鍋</t>
    <phoneticPr fontId="19" type="noConversion"/>
  </si>
  <si>
    <t>泡菜</t>
    <phoneticPr fontId="19" type="noConversion"/>
  </si>
  <si>
    <t>烤</t>
    <phoneticPr fontId="19" type="noConversion"/>
  </si>
  <si>
    <t>綜合滷味</t>
    <phoneticPr fontId="19" type="noConversion"/>
  </si>
  <si>
    <t>菜脯炒蛋</t>
    <phoneticPr fontId="19" type="noConversion"/>
  </si>
  <si>
    <t>紅蘿蔔</t>
    <phoneticPr fontId="19" type="noConversion"/>
  </si>
  <si>
    <t>蛋</t>
    <phoneticPr fontId="19" type="noConversion"/>
  </si>
  <si>
    <t>瓜仔肉燥</t>
    <phoneticPr fontId="19" type="noConversion"/>
  </si>
  <si>
    <t>煮</t>
    <phoneticPr fontId="19" type="noConversion"/>
  </si>
  <si>
    <t>生鮮絞肉</t>
    <phoneticPr fontId="19" type="noConversion"/>
  </si>
  <si>
    <t>花瓜</t>
    <phoneticPr fontId="19" type="noConversion"/>
  </si>
  <si>
    <t>洋蔥炒蛋</t>
    <phoneticPr fontId="19" type="noConversion"/>
  </si>
  <si>
    <t>洋蔥</t>
    <phoneticPr fontId="19" type="noConversion"/>
  </si>
  <si>
    <t>炒</t>
    <phoneticPr fontId="19" type="noConversion"/>
  </si>
  <si>
    <t>蘿蔔糕</t>
    <phoneticPr fontId="19" type="noConversion"/>
  </si>
  <si>
    <t>冷</t>
    <phoneticPr fontId="19" type="noConversion"/>
  </si>
  <si>
    <t>花枝丸</t>
    <phoneticPr fontId="19" type="noConversion"/>
  </si>
  <si>
    <t>花枝丸</t>
    <phoneticPr fontId="19" type="noConversion"/>
  </si>
  <si>
    <t>鐵板豆腐</t>
    <phoneticPr fontId="19" type="noConversion"/>
  </si>
  <si>
    <t>里肌豬排</t>
    <phoneticPr fontId="19" type="noConversion"/>
  </si>
  <si>
    <t>滷</t>
    <phoneticPr fontId="19" type="noConversion"/>
  </si>
  <si>
    <t>牛角包</t>
    <phoneticPr fontId="19" type="noConversion"/>
  </si>
  <si>
    <t>三色炒飯</t>
    <phoneticPr fontId="19" type="noConversion"/>
  </si>
  <si>
    <t>炒</t>
    <phoneticPr fontId="19" type="noConversion"/>
  </si>
  <si>
    <t>玉米</t>
    <phoneticPr fontId="19" type="noConversion"/>
  </si>
  <si>
    <t>青豆仁</t>
    <phoneticPr fontId="19" type="noConversion"/>
  </si>
  <si>
    <t>菜脯</t>
    <phoneticPr fontId="19" type="noConversion"/>
  </si>
  <si>
    <t>烤</t>
    <phoneticPr fontId="19" type="noConversion"/>
  </si>
  <si>
    <t>三色炒飯</t>
    <phoneticPr fontId="19" type="noConversion"/>
  </si>
  <si>
    <t>淺色蔬菜</t>
    <phoneticPr fontId="19" type="noConversion"/>
  </si>
  <si>
    <t>烤饅頭</t>
    <phoneticPr fontId="19" type="noConversion"/>
  </si>
  <si>
    <t>饅頭</t>
    <phoneticPr fontId="19" type="noConversion"/>
  </si>
  <si>
    <t>烤</t>
    <phoneticPr fontId="19" type="noConversion"/>
  </si>
  <si>
    <t>香酥魚排</t>
    <phoneticPr fontId="19" type="noConversion"/>
  </si>
  <si>
    <t>魚排</t>
    <phoneticPr fontId="19" type="noConversion"/>
  </si>
  <si>
    <t>炸</t>
    <phoneticPr fontId="19" type="noConversion"/>
  </si>
  <si>
    <t>海</t>
    <phoneticPr fontId="19" type="noConversion"/>
  </si>
  <si>
    <t>炒</t>
    <phoneticPr fontId="19" type="noConversion"/>
  </si>
  <si>
    <t>泡菜</t>
    <phoneticPr fontId="19" type="noConversion"/>
  </si>
  <si>
    <t>生鮮雞排</t>
    <phoneticPr fontId="19" type="noConversion"/>
  </si>
  <si>
    <t>蒸</t>
    <phoneticPr fontId="19" type="noConversion"/>
  </si>
  <si>
    <t>彰泰國中-金大立廠商菜單</t>
    <phoneticPr fontId="19" type="noConversion"/>
  </si>
  <si>
    <t>小黃瓜混炒</t>
    <phoneticPr fontId="19" type="noConversion"/>
  </si>
  <si>
    <t>地瓜條</t>
    <phoneticPr fontId="19" type="noConversion"/>
  </si>
  <si>
    <t>黑糖粉圓湯</t>
    <phoneticPr fontId="19" type="noConversion"/>
  </si>
  <si>
    <t>冬瓜粉圓湯</t>
    <phoneticPr fontId="19" type="noConversion"/>
  </si>
  <si>
    <t>大蒸餃(冷)</t>
    <phoneticPr fontId="19" type="noConversion"/>
  </si>
  <si>
    <t>烤翅腿</t>
    <phoneticPr fontId="19" type="noConversion"/>
  </si>
  <si>
    <t>生鮮翅腿</t>
    <phoneticPr fontId="19" type="noConversion"/>
  </si>
  <si>
    <t>冬瓜粉圓湯</t>
    <phoneticPr fontId="19" type="noConversion"/>
  </si>
  <si>
    <t>大蒸餃</t>
    <phoneticPr fontId="19" type="noConversion"/>
  </si>
  <si>
    <t>蒸</t>
    <phoneticPr fontId="19" type="noConversion"/>
  </si>
  <si>
    <t>冷</t>
    <phoneticPr fontId="19" type="noConversion"/>
  </si>
  <si>
    <t>烤</t>
    <phoneticPr fontId="19" type="noConversion"/>
  </si>
  <si>
    <t>加</t>
    <phoneticPr fontId="19" type="noConversion"/>
  </si>
  <si>
    <t>黑糖粉圓湯</t>
    <phoneticPr fontId="19" type="noConversion"/>
  </si>
  <si>
    <t>粉圓</t>
    <phoneticPr fontId="19" type="noConversion"/>
  </si>
  <si>
    <t>雞塊</t>
    <phoneticPr fontId="19" type="noConversion"/>
  </si>
  <si>
    <t>豆</t>
    <phoneticPr fontId="19" type="noConversion"/>
  </si>
  <si>
    <t>手撕包</t>
    <phoneticPr fontId="19" type="noConversion"/>
  </si>
  <si>
    <t>第一週菜單明細(彰泰國中-金大立廠商)</t>
    <phoneticPr fontId="19" type="noConversion"/>
  </si>
  <si>
    <t>冬瓜角</t>
    <phoneticPr fontId="19" type="noConversion"/>
  </si>
  <si>
    <t>粉圓</t>
    <phoneticPr fontId="19" type="noConversion"/>
  </si>
  <si>
    <t>烤饅頭(冷)</t>
    <phoneticPr fontId="19" type="noConversion"/>
  </si>
  <si>
    <t>香酥魚排(海)(炸)</t>
    <phoneticPr fontId="19" type="noConversion"/>
  </si>
  <si>
    <t>薯餅</t>
    <phoneticPr fontId="19" type="noConversion"/>
  </si>
  <si>
    <t>丹麥包(冷)</t>
    <phoneticPr fontId="19" type="noConversion"/>
  </si>
  <si>
    <t>雞塊(加)</t>
    <phoneticPr fontId="19" type="noConversion"/>
  </si>
  <si>
    <t>海芽豆皮湯(豆)</t>
    <phoneticPr fontId="19" type="noConversion"/>
  </si>
  <si>
    <t>手撕包(冷)</t>
    <phoneticPr fontId="19" type="noConversion"/>
  </si>
  <si>
    <t>牛角包(冷)</t>
    <phoneticPr fontId="19" type="noConversion"/>
  </si>
  <si>
    <t>蒸餃</t>
    <phoneticPr fontId="19" type="noConversion"/>
  </si>
  <si>
    <t>第二週菜單明細(彰泰國中-金大立廠商)</t>
    <phoneticPr fontId="19" type="noConversion"/>
  </si>
  <si>
    <t>番茄炒蛋(豆)</t>
    <phoneticPr fontId="19" type="noConversion"/>
  </si>
  <si>
    <t>小黃瓜混炒</t>
  </si>
  <si>
    <t>炒</t>
  </si>
  <si>
    <t>小黃瓜</t>
  </si>
  <si>
    <t>腸片</t>
  </si>
  <si>
    <t>第三週菜單明細(彰泰國中-金大立廠商)</t>
    <phoneticPr fontId="19" type="noConversion"/>
  </si>
  <si>
    <t>丹麥包</t>
    <phoneticPr fontId="19" type="noConversion"/>
  </si>
  <si>
    <t>烤</t>
    <phoneticPr fontId="19" type="noConversion"/>
  </si>
  <si>
    <t>冷</t>
    <phoneticPr fontId="19" type="noConversion"/>
  </si>
  <si>
    <t>第四週菜單明細(彰泰國中-金大立廠商)</t>
    <phoneticPr fontId="19" type="noConversion"/>
  </si>
  <si>
    <t>第五週菜單明細(彰泰國中-金大立廠商)</t>
    <phoneticPr fontId="19" type="noConversion"/>
  </si>
  <si>
    <t>食物類別</t>
    <phoneticPr fontId="19" type="noConversion"/>
  </si>
  <si>
    <t>份數</t>
    <phoneticPr fontId="19" type="noConversion"/>
  </si>
  <si>
    <t>主食類</t>
    <phoneticPr fontId="19" type="noConversion"/>
  </si>
  <si>
    <t>豆魚肉蛋類</t>
    <phoneticPr fontId="19" type="noConversion"/>
  </si>
  <si>
    <t>蔬菜類</t>
    <phoneticPr fontId="19" type="noConversion"/>
  </si>
  <si>
    <t>油脂類</t>
    <phoneticPr fontId="19" type="noConversion"/>
  </si>
  <si>
    <t>水果類</t>
    <phoneticPr fontId="19" type="noConversion"/>
  </si>
  <si>
    <t>奶類</t>
    <phoneticPr fontId="19" type="noConversion"/>
  </si>
  <si>
    <t>食物類別</t>
    <phoneticPr fontId="19" type="noConversion"/>
  </si>
  <si>
    <t>份數</t>
    <phoneticPr fontId="19" type="noConversion"/>
  </si>
  <si>
    <t>主食類</t>
    <phoneticPr fontId="19" type="noConversion"/>
  </si>
  <si>
    <t>豆魚肉蛋類</t>
    <phoneticPr fontId="19" type="noConversion"/>
  </si>
  <si>
    <t>蔬菜類</t>
    <phoneticPr fontId="19" type="noConversion"/>
  </si>
  <si>
    <t>油脂類</t>
    <phoneticPr fontId="19" type="noConversion"/>
  </si>
  <si>
    <t>水果類</t>
    <phoneticPr fontId="19" type="noConversion"/>
  </si>
  <si>
    <t>奶類</t>
    <phoneticPr fontId="19" type="noConversion"/>
  </si>
  <si>
    <t>紫米飯</t>
    <phoneticPr fontId="19" type="noConversion"/>
  </si>
  <si>
    <t>紫米</t>
    <phoneticPr fontId="19" type="noConversion"/>
  </si>
  <si>
    <t>8月31日(一)</t>
  </si>
  <si>
    <t>9月1日(二)</t>
  </si>
  <si>
    <t>9月2日(三)</t>
  </si>
  <si>
    <t>9月3日(四)</t>
    <phoneticPr fontId="19" type="noConversion"/>
  </si>
  <si>
    <t>9月4日(五)</t>
  </si>
  <si>
    <t>地瓜飯</t>
  </si>
  <si>
    <t>鮮筍滷肉</t>
  </si>
  <si>
    <r>
      <t>鴨肉</t>
    </r>
    <r>
      <rPr>
        <b/>
        <sz val="18"/>
        <rFont val="華康少女文字W7"/>
        <family val="3"/>
        <charset val="136"/>
      </rPr>
      <t>煲</t>
    </r>
    <phoneticPr fontId="19" type="noConversion"/>
  </si>
  <si>
    <t>絲瓜冬粉</t>
  </si>
  <si>
    <t>紅燒滷味</t>
    <phoneticPr fontId="19" type="noConversion"/>
  </si>
  <si>
    <t>香酥魚排</t>
    <phoneticPr fontId="19" type="noConversion"/>
  </si>
  <si>
    <t>麻香高麗肉片</t>
  </si>
  <si>
    <t>冬瓜雞湯</t>
  </si>
  <si>
    <t>筍子三絲湯</t>
  </si>
  <si>
    <t>蘿蔔海帶湯</t>
  </si>
  <si>
    <t>冬粉木耳湯</t>
  </si>
  <si>
    <t>熱量</t>
  </si>
  <si>
    <t>脂肪</t>
  </si>
  <si>
    <t>醣類</t>
  </si>
  <si>
    <t>蛋白質</t>
  </si>
  <si>
    <t>9月7日(一)</t>
  </si>
  <si>
    <t>9月8日(二)</t>
  </si>
  <si>
    <t>9月9日(三)</t>
  </si>
  <si>
    <t>9月10日(四)</t>
    <phoneticPr fontId="19" type="noConversion"/>
  </si>
  <si>
    <t>9月11日(五)</t>
  </si>
  <si>
    <t>南瓜飯</t>
  </si>
  <si>
    <t>芋頭糙米飯</t>
  </si>
  <si>
    <t>香酥雞翅</t>
    <phoneticPr fontId="19" type="noConversion"/>
  </si>
  <si>
    <t>三杯雞</t>
    <phoneticPr fontId="19" type="noConversion"/>
  </si>
  <si>
    <t>壽喜豬肉</t>
  </si>
  <si>
    <t>花生海帶豆干</t>
    <phoneticPr fontId="19" type="noConversion"/>
  </si>
  <si>
    <t>香Q滷蛋</t>
  </si>
  <si>
    <t>深色蔬菜</t>
    <phoneticPr fontId="19" type="noConversion"/>
  </si>
  <si>
    <t>蒲瓜蛋花湯</t>
  </si>
  <si>
    <t>洋蔥海帶湯</t>
  </si>
  <si>
    <t>珍菇洋芋湯</t>
    <phoneticPr fontId="19" type="noConversion"/>
  </si>
  <si>
    <t>玉米濃湯</t>
    <phoneticPr fontId="19" type="noConversion"/>
  </si>
  <si>
    <t>味噌豆腐湯</t>
    <phoneticPr fontId="19" type="noConversion"/>
  </si>
  <si>
    <t>9月14日(一)</t>
  </si>
  <si>
    <t>9月15日(二)</t>
  </si>
  <si>
    <t>9月16日(三)</t>
  </si>
  <si>
    <t>9月17日(四)</t>
    <phoneticPr fontId="19" type="noConversion"/>
  </si>
  <si>
    <t>9月18日(五)</t>
  </si>
  <si>
    <t>紫米飯</t>
  </si>
  <si>
    <t>紅豆飯</t>
  </si>
  <si>
    <t>板烤雞排</t>
  </si>
  <si>
    <t>冬瓜鴨肉</t>
  </si>
  <si>
    <t>照燒豬排</t>
  </si>
  <si>
    <t>花生滷肉</t>
  </si>
  <si>
    <t>麻婆豆腐</t>
    <phoneticPr fontId="19" type="noConversion"/>
  </si>
  <si>
    <t>柳葉魚</t>
    <phoneticPr fontId="19" type="noConversion"/>
  </si>
  <si>
    <t xml:space="preserve"> 茶碗蒸</t>
    <phoneticPr fontId="19" type="noConversion"/>
  </si>
  <si>
    <t>芋頭白菜</t>
  </si>
  <si>
    <t>筍絲肉絲</t>
  </si>
  <si>
    <t>玉米腰果</t>
  </si>
  <si>
    <t>豆腐肉燥</t>
    <phoneticPr fontId="19" type="noConversion"/>
  </si>
  <si>
    <t>冬粉三絲湯</t>
  </si>
  <si>
    <t>紫菜蛋花湯</t>
    <phoneticPr fontId="19" type="noConversion"/>
  </si>
  <si>
    <t>筍子雞湯</t>
  </si>
  <si>
    <t>馬鈴薯濃湯</t>
    <phoneticPr fontId="19" type="noConversion"/>
  </si>
  <si>
    <t>9月22日(二)</t>
  </si>
  <si>
    <t>9月23日(三)</t>
    <phoneticPr fontId="19" type="noConversion"/>
  </si>
  <si>
    <t>9月24日(四)</t>
    <phoneticPr fontId="19" type="noConversion"/>
  </si>
  <si>
    <t>9月25日(五)</t>
  </si>
  <si>
    <t>胚芽飯</t>
  </si>
  <si>
    <t>洋薏仁飯</t>
  </si>
  <si>
    <t>香菇雞</t>
  </si>
  <si>
    <t xml:space="preserve"> 炸雞腿</t>
    <phoneticPr fontId="19" type="noConversion"/>
  </si>
  <si>
    <t>京醬燒肉</t>
  </si>
  <si>
    <t>咖哩燴肉</t>
  </si>
  <si>
    <t>玉米雞蓉</t>
  </si>
  <si>
    <t>地瓜條</t>
  </si>
  <si>
    <t>什錦珍菇湯</t>
    <phoneticPr fontId="19" type="noConversion"/>
  </si>
  <si>
    <t>海芽豆皮湯</t>
  </si>
  <si>
    <t>冬瓜排骨湯</t>
    <phoneticPr fontId="19" type="noConversion"/>
  </si>
  <si>
    <t>蘿蔔玉米湯</t>
  </si>
  <si>
    <t>9月26日(六)</t>
    <phoneticPr fontId="19" type="noConversion"/>
  </si>
  <si>
    <t>9月28日(一)</t>
    <phoneticPr fontId="19" type="noConversion"/>
  </si>
  <si>
    <t>9月29日(二)</t>
    <phoneticPr fontId="19" type="noConversion"/>
  </si>
  <si>
    <t>9月30日(三)</t>
    <phoneticPr fontId="19" type="noConversion"/>
  </si>
  <si>
    <t>地瓜五穀飯</t>
  </si>
  <si>
    <t>蒜泥白肉</t>
    <phoneticPr fontId="19" type="noConversion"/>
  </si>
  <si>
    <t>梅干扣肉</t>
    <phoneticPr fontId="19" type="noConversion"/>
  </si>
  <si>
    <t>卡拉雞排</t>
    <phoneticPr fontId="19" type="noConversion"/>
  </si>
  <si>
    <r>
      <rPr>
        <b/>
        <sz val="18"/>
        <rFont val="華康少女文字W7"/>
        <family val="3"/>
        <charset val="136"/>
      </rPr>
      <t>焗</t>
    </r>
    <r>
      <rPr>
        <sz val="18"/>
        <rFont val="華康少女文字W7"/>
        <family val="3"/>
        <charset val="136"/>
      </rPr>
      <t>烤時蔬</t>
    </r>
    <phoneticPr fontId="19" type="noConversion"/>
  </si>
  <si>
    <t>大黃瓜總匯</t>
    <phoneticPr fontId="19" type="noConversion"/>
  </si>
  <si>
    <t>洋芋海結湯</t>
    <phoneticPr fontId="19" type="noConversion"/>
  </si>
  <si>
    <t>玉米蛋花湯</t>
    <phoneticPr fontId="19" type="noConversion"/>
  </si>
  <si>
    <t>蘿蔔排骨湯</t>
    <phoneticPr fontId="19" type="noConversion"/>
  </si>
  <si>
    <t>營養師：王麗婷</t>
    <phoneticPr fontId="19" type="noConversion"/>
  </si>
  <si>
    <t>食品技師：雲文貞</t>
  </si>
  <si>
    <t>供應學校：彰泰國中</t>
    <phoneticPr fontId="19" type="noConversion"/>
  </si>
  <si>
    <t>中式炒麵</t>
    <phoneticPr fontId="19" type="noConversion"/>
  </si>
  <si>
    <t>日式烏龍麵</t>
    <phoneticPr fontId="19" type="noConversion"/>
  </si>
  <si>
    <t>義式鐵板麵</t>
    <phoneticPr fontId="19" type="noConversion"/>
  </si>
  <si>
    <t>烤翅腿</t>
    <phoneticPr fontId="19" type="noConversion"/>
  </si>
  <si>
    <t>紫米飯</t>
    <phoneticPr fontId="19" type="noConversion"/>
  </si>
  <si>
    <t>蔥爆鹹豬肉</t>
    <phoneticPr fontId="19" type="noConversion"/>
  </si>
  <si>
    <t>雞塊</t>
    <phoneticPr fontId="19" type="noConversion"/>
  </si>
  <si>
    <t>蒸蛋</t>
    <phoneticPr fontId="19" type="noConversion"/>
  </si>
  <si>
    <t>冬瓜粉圓湯</t>
    <phoneticPr fontId="19" type="noConversion"/>
  </si>
  <si>
    <r>
      <rPr>
        <b/>
        <sz val="16"/>
        <rFont val="華康少女文字W7"/>
        <family val="3"/>
        <charset val="136"/>
      </rPr>
      <t>焗</t>
    </r>
    <r>
      <rPr>
        <sz val="16"/>
        <rFont val="華康少女文字W7"/>
        <family val="3"/>
        <charset val="136"/>
      </rPr>
      <t>烤馬鈴薯</t>
    </r>
    <phoneticPr fontId="19" type="noConversion"/>
  </si>
  <si>
    <t>烤饅頭</t>
    <phoneticPr fontId="19" type="noConversion"/>
  </si>
  <si>
    <t>大蒸餃</t>
    <phoneticPr fontId="19" type="noConversion"/>
  </si>
  <si>
    <t>蜜汁雞丁</t>
    <phoneticPr fontId="19" type="noConversion"/>
  </si>
  <si>
    <t>炸雞排</t>
    <phoneticPr fontId="19" type="noConversion"/>
  </si>
  <si>
    <t>馬鈴薯燉肉</t>
    <phoneticPr fontId="19" type="noConversion"/>
  </si>
  <si>
    <t>泰式酸辣河粉</t>
    <phoneticPr fontId="19" type="noConversion"/>
  </si>
  <si>
    <t>港式公仔麵</t>
    <phoneticPr fontId="19" type="noConversion"/>
  </si>
  <si>
    <t>肉絲炒飯</t>
    <phoneticPr fontId="19" type="noConversion"/>
  </si>
  <si>
    <t>烤雞腿</t>
    <phoneticPr fontId="19" type="noConversion"/>
  </si>
  <si>
    <t>番茄炒蛋</t>
    <phoneticPr fontId="19" type="noConversion"/>
  </si>
  <si>
    <t>薯餅</t>
    <phoneticPr fontId="19" type="noConversion"/>
  </si>
  <si>
    <t>小黃瓜混炒</t>
    <phoneticPr fontId="19" type="noConversion"/>
  </si>
  <si>
    <t>泡菜年糕</t>
    <phoneticPr fontId="19" type="noConversion"/>
  </si>
  <si>
    <t>黑糖粉圓湯</t>
    <phoneticPr fontId="19" type="noConversion"/>
  </si>
  <si>
    <t>丹麥包</t>
    <phoneticPr fontId="19" type="noConversion"/>
  </si>
  <si>
    <t>酥炸雞腿</t>
    <phoneticPr fontId="19" type="noConversion"/>
  </si>
  <si>
    <t xml:space="preserve">   雞塊</t>
    <phoneticPr fontId="19" type="noConversion"/>
  </si>
  <si>
    <t>黃金雞排</t>
    <phoneticPr fontId="19" type="noConversion"/>
  </si>
  <si>
    <t>香腸</t>
    <phoneticPr fontId="19" type="noConversion"/>
  </si>
  <si>
    <t>魷魚三鮮</t>
    <phoneticPr fontId="19" type="noConversion"/>
  </si>
  <si>
    <t>三色炒飯</t>
    <phoneticPr fontId="19" type="noConversion"/>
  </si>
  <si>
    <t>手撕包</t>
    <phoneticPr fontId="19" type="noConversion"/>
  </si>
  <si>
    <t>韓式豆腐鍋</t>
    <phoneticPr fontId="19" type="noConversion"/>
  </si>
  <si>
    <t>燒烤雞翅</t>
    <phoneticPr fontId="19" type="noConversion"/>
  </si>
  <si>
    <t>綜合滷味</t>
    <phoneticPr fontId="19" type="noConversion"/>
  </si>
  <si>
    <t>菜脯炒蛋</t>
    <phoneticPr fontId="19" type="noConversion"/>
  </si>
  <si>
    <t>淺色蔬菜</t>
    <phoneticPr fontId="19" type="noConversion"/>
  </si>
  <si>
    <t>深色蔬菜</t>
    <phoneticPr fontId="19" type="noConversion"/>
  </si>
  <si>
    <t xml:space="preserve">  燒賣</t>
    <phoneticPr fontId="19" type="noConversion"/>
  </si>
  <si>
    <t>瓜仔肉燥</t>
    <phoneticPr fontId="19" type="noConversion"/>
  </si>
  <si>
    <t>洋蔥炒蛋</t>
    <phoneticPr fontId="19" type="noConversion"/>
  </si>
  <si>
    <t>蘿蔔糕</t>
    <phoneticPr fontId="19" type="noConversion"/>
  </si>
  <si>
    <t>花枝丸</t>
    <phoneticPr fontId="19" type="noConversion"/>
  </si>
  <si>
    <t>鐵板油腐</t>
    <phoneticPr fontId="19" type="noConversion"/>
  </si>
  <si>
    <t>里肌豬排</t>
    <phoneticPr fontId="19" type="noConversion"/>
  </si>
  <si>
    <t>牛角包</t>
    <phoneticPr fontId="19" type="noConversion"/>
  </si>
  <si>
    <t>沙茶魷魚粳</t>
  </si>
  <si>
    <t>沙茶魷魚粳(海)</t>
    <phoneticPr fontId="19" type="noConversion"/>
  </si>
  <si>
    <t>煮</t>
  </si>
  <si>
    <t>白蘿蔔</t>
  </si>
  <si>
    <t>魷魚</t>
  </si>
  <si>
    <t>海</t>
  </si>
  <si>
    <t>木耳</t>
  </si>
  <si>
    <t>照燒雞腿</t>
    <phoneticPr fontId="19" type="noConversion"/>
  </si>
  <si>
    <t>烤</t>
    <phoneticPr fontId="19" type="noConversion"/>
  </si>
  <si>
    <t>照燒雞腿</t>
    <phoneticPr fontId="19" type="noConversion"/>
  </si>
  <si>
    <t>沙茶魷魚粳</t>
    <phoneticPr fontId="19" type="noConversion"/>
  </si>
  <si>
    <t>地瓜球(加)</t>
    <phoneticPr fontId="19" type="noConversion"/>
  </si>
  <si>
    <t>地瓜球</t>
    <phoneticPr fontId="19" type="noConversion"/>
  </si>
  <si>
    <t>加</t>
    <phoneticPr fontId="19" type="noConversion"/>
  </si>
  <si>
    <t>烤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</si>
</sst>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;_ "/>
    <numFmt numFmtId="177" formatCode="0;_쐀"/>
    <numFmt numFmtId="178" formatCode="0.00_);[Red]\(0.00\)"/>
  </numFmts>
  <fonts count="58" x14ac:knownFonts="1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  <scheme val="major"/>
    </font>
    <font>
      <sz val="12"/>
      <name val="新細明體"/>
      <family val="1"/>
      <charset val="136"/>
      <scheme val="major"/>
    </font>
    <font>
      <sz val="8"/>
      <name val="新細明體"/>
      <family val="1"/>
      <charset val="136"/>
      <scheme val="major"/>
    </font>
    <font>
      <sz val="16"/>
      <name val="新細明體"/>
      <family val="1"/>
      <charset val="136"/>
      <scheme val="major"/>
    </font>
    <font>
      <sz val="12"/>
      <name val="新細明體"/>
      <family val="3"/>
      <charset val="136"/>
    </font>
    <font>
      <sz val="12"/>
      <color theme="1"/>
      <name val="新細明體"/>
      <family val="1"/>
      <charset val="136"/>
    </font>
    <font>
      <sz val="12"/>
      <color theme="1"/>
      <name val="新細明體"/>
      <family val="1"/>
      <charset val="136"/>
      <scheme val="major"/>
    </font>
    <font>
      <sz val="14"/>
      <name val="新細明體"/>
      <family val="1"/>
      <charset val="136"/>
    </font>
    <font>
      <sz val="16"/>
      <name val="華康少女文字W7"/>
      <family val="3"/>
      <charset val="136"/>
    </font>
    <font>
      <sz val="18"/>
      <name val="華康少女文字W7"/>
      <family val="3"/>
      <charset val="136"/>
    </font>
    <font>
      <sz val="18"/>
      <color rgb="FF7030A0"/>
      <name val="華康少女文字W7"/>
      <family val="3"/>
      <charset val="136"/>
    </font>
    <font>
      <b/>
      <sz val="18"/>
      <color rgb="FFFF6600"/>
      <name val="華康少女文字W7"/>
      <family val="3"/>
      <charset val="136"/>
    </font>
    <font>
      <b/>
      <sz val="18"/>
      <name val="華康少女文字W7"/>
      <family val="3"/>
      <charset val="136"/>
    </font>
    <font>
      <sz val="18"/>
      <color rgb="FF00B0F0"/>
      <name val="華康少女文字W7"/>
      <family val="3"/>
      <charset val="136"/>
    </font>
    <font>
      <sz val="18"/>
      <color rgb="FFFF99FF"/>
      <name val="華康少女文字W7"/>
      <family val="3"/>
      <charset val="136"/>
    </font>
    <font>
      <sz val="18"/>
      <color rgb="FFFF5D9F"/>
      <name val="華康少女文字W7"/>
      <family val="3"/>
      <charset val="136"/>
    </font>
    <font>
      <sz val="18"/>
      <color rgb="FF126AD4"/>
      <name val="華康少女文字W7"/>
      <family val="3"/>
      <charset val="136"/>
    </font>
    <font>
      <sz val="12"/>
      <name val="華康少女文字W7"/>
      <family val="3"/>
      <charset val="136"/>
    </font>
    <font>
      <sz val="14"/>
      <name val="華康少女文字W7"/>
      <family val="3"/>
      <charset val="136"/>
    </font>
    <font>
      <sz val="18"/>
      <color theme="6" tint="-0.249977111117893"/>
      <name val="華康少女文字W7"/>
      <family val="3"/>
      <charset val="136"/>
    </font>
    <font>
      <sz val="18"/>
      <color rgb="FFFF0000"/>
      <name val="華康少女文字W7"/>
      <family val="3"/>
      <charset val="136"/>
    </font>
    <font>
      <sz val="18"/>
      <color rgb="FFF35F9E"/>
      <name val="華康少女文字W7"/>
      <family val="3"/>
      <charset val="136"/>
    </font>
    <font>
      <sz val="18"/>
      <color rgb="FFFF9900"/>
      <name val="華康少女文字W7"/>
      <family val="3"/>
      <charset val="136"/>
    </font>
    <font>
      <sz val="18"/>
      <color theme="9" tint="-0.249977111117893"/>
      <name val="華康少女文字W7"/>
      <family val="3"/>
      <charset val="136"/>
    </font>
    <font>
      <sz val="18"/>
      <color theme="9" tint="-0.499984740745262"/>
      <name val="華康少女文字W7"/>
      <family val="3"/>
      <charset val="136"/>
    </font>
    <font>
      <sz val="18"/>
      <color rgb="FFFF1171"/>
      <name val="華康少女文字W7"/>
      <family val="3"/>
      <charset val="136"/>
    </font>
    <font>
      <sz val="18"/>
      <color theme="8" tint="-0.249977111117893"/>
      <name val="華康少女文字W7"/>
      <family val="3"/>
      <charset val="136"/>
    </font>
    <font>
      <sz val="18"/>
      <color rgb="FFFF0D9D"/>
      <name val="華康少女文字W7"/>
      <family val="3"/>
      <charset val="136"/>
    </font>
    <font>
      <sz val="18"/>
      <color rgb="FF0070C0"/>
      <name val="華康少女文字W7"/>
      <family val="3"/>
      <charset val="136"/>
    </font>
    <font>
      <sz val="18"/>
      <color rgb="FF92D050"/>
      <name val="華康少女文字W7"/>
      <family val="3"/>
      <charset val="136"/>
    </font>
    <font>
      <sz val="18"/>
      <color theme="8" tint="0.39997558519241921"/>
      <name val="華康少女文字W7"/>
      <family val="3"/>
      <charset val="136"/>
    </font>
    <font>
      <sz val="16"/>
      <color rgb="FF0000FF"/>
      <name val="華康少女文字W7"/>
      <family val="3"/>
      <charset val="136"/>
    </font>
    <font>
      <sz val="18"/>
      <color rgb="FFFF6600"/>
      <name val="華康少女文字W7"/>
      <family val="3"/>
      <charset val="136"/>
    </font>
    <font>
      <sz val="18"/>
      <color rgb="FFFF99CC"/>
      <name val="華康少女文字W7"/>
      <family val="3"/>
      <charset val="136"/>
    </font>
    <font>
      <b/>
      <sz val="18"/>
      <color rgb="FF0000FF"/>
      <name val="華康少女文字W7"/>
      <family val="3"/>
      <charset val="136"/>
    </font>
    <font>
      <b/>
      <sz val="18"/>
      <color theme="8" tint="-0.249977111117893"/>
      <name val="華康少女文字W7"/>
      <family val="3"/>
      <charset val="136"/>
    </font>
    <font>
      <b/>
      <sz val="16"/>
      <name val="華康少女文字W7"/>
      <family val="3"/>
      <charset val="136"/>
    </font>
    <font>
      <sz val="12"/>
      <color rgb="FFFF0000"/>
      <name val="新細明體"/>
      <family val="1"/>
      <charset val="136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C1E0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4506668294322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/>
      <bottom/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/>
      <top style="medium">
        <color indexed="64"/>
      </top>
      <bottom style="thin">
        <color indexed="59"/>
      </bottom>
      <diagonal/>
    </border>
    <border>
      <left style="thin">
        <color indexed="64"/>
      </left>
      <right/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medium">
        <color indexed="64"/>
      </right>
      <top style="thin">
        <color indexed="59"/>
      </top>
      <bottom/>
      <diagonal/>
    </border>
    <border>
      <left style="medium">
        <color indexed="64"/>
      </left>
      <right style="thin">
        <color indexed="59"/>
      </right>
      <top/>
      <bottom/>
      <diagonal/>
    </border>
    <border>
      <left style="thin">
        <color indexed="59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medium">
        <color indexed="64"/>
      </right>
      <top/>
      <bottom style="thin">
        <color indexed="59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59"/>
      </left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4"/>
      </left>
      <right style="thin">
        <color indexed="59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59"/>
      </right>
      <top/>
      <bottom style="thin">
        <color indexed="64"/>
      </bottom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64"/>
      </left>
      <right style="thin">
        <color indexed="59"/>
      </right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361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shrinkToFit="1"/>
    </xf>
    <xf numFmtId="0" fontId="21" fillId="24" borderId="0" xfId="0" applyFont="1" applyFill="1" applyBorder="1">
      <alignment vertical="center"/>
    </xf>
    <xf numFmtId="0" fontId="21" fillId="24" borderId="0" xfId="0" applyFont="1" applyFill="1" applyBorder="1" applyAlignment="1">
      <alignment horizontal="center" vertical="center"/>
    </xf>
    <xf numFmtId="0" fontId="22" fillId="24" borderId="0" xfId="0" applyFont="1" applyFill="1" applyBorder="1" applyAlignment="1">
      <alignment vertical="center"/>
    </xf>
    <xf numFmtId="0" fontId="21" fillId="24" borderId="0" xfId="0" applyFont="1" applyFill="1" applyBorder="1" applyAlignment="1">
      <alignment horizontal="left"/>
    </xf>
    <xf numFmtId="0" fontId="21" fillId="24" borderId="0" xfId="0" applyFont="1" applyFill="1" applyBorder="1" applyAlignment="1">
      <alignment horizontal="center" vertical="center" shrinkToFit="1"/>
    </xf>
    <xf numFmtId="0" fontId="21" fillId="24" borderId="0" xfId="0" applyFont="1" applyFill="1" applyBorder="1" applyAlignment="1">
      <alignment horizontal="right" shrinkToFit="1"/>
    </xf>
    <xf numFmtId="0" fontId="21" fillId="24" borderId="0" xfId="0" applyFont="1" applyFill="1" applyBorder="1" applyAlignment="1">
      <alignment horizontal="left" shrinkToFit="1"/>
    </xf>
    <xf numFmtId="0" fontId="21" fillId="24" borderId="0" xfId="0" applyFont="1" applyFill="1">
      <alignment vertical="center"/>
    </xf>
    <xf numFmtId="0" fontId="21" fillId="24" borderId="13" xfId="0" applyFont="1" applyFill="1" applyBorder="1" applyAlignment="1">
      <alignment horizontal="left" vertical="center" shrinkToFit="1"/>
    </xf>
    <xf numFmtId="0" fontId="21" fillId="24" borderId="17" xfId="0" applyFont="1" applyFill="1" applyBorder="1" applyAlignment="1">
      <alignment horizontal="left" vertical="center" shrinkToFit="1"/>
    </xf>
    <xf numFmtId="0" fontId="21" fillId="24" borderId="45" xfId="0" applyFont="1" applyFill="1" applyBorder="1" applyAlignment="1">
      <alignment horizontal="left" vertical="center" shrinkToFit="1"/>
    </xf>
    <xf numFmtId="0" fontId="21" fillId="24" borderId="13" xfId="0" applyFont="1" applyFill="1" applyBorder="1" applyAlignment="1">
      <alignment horizontal="center" vertical="center" shrinkToFit="1"/>
    </xf>
    <xf numFmtId="0" fontId="21" fillId="24" borderId="0" xfId="0" applyFont="1" applyFill="1" applyBorder="1" applyAlignment="1">
      <alignment horizontal="left" vertical="center" wrapText="1"/>
    </xf>
    <xf numFmtId="176" fontId="21" fillId="24" borderId="0" xfId="0" applyNumberFormat="1" applyFont="1" applyFill="1" applyBorder="1" applyAlignment="1">
      <alignment horizontal="center" vertical="center"/>
    </xf>
    <xf numFmtId="177" fontId="21" fillId="24" borderId="0" xfId="0" applyNumberFormat="1" applyFont="1" applyFill="1" applyBorder="1" applyAlignment="1">
      <alignment horizontal="center" vertical="center"/>
    </xf>
    <xf numFmtId="0" fontId="21" fillId="24" borderId="13" xfId="0" applyFont="1" applyFill="1" applyBorder="1" applyAlignment="1">
      <alignment vertical="center" textRotation="180" shrinkToFit="1"/>
    </xf>
    <xf numFmtId="0" fontId="21" fillId="24" borderId="23" xfId="0" applyFont="1" applyFill="1" applyBorder="1" applyAlignment="1">
      <alignment horizontal="center" vertical="center" shrinkToFit="1"/>
    </xf>
    <xf numFmtId="0" fontId="21" fillId="24" borderId="10" xfId="0" applyFont="1" applyFill="1" applyBorder="1">
      <alignment vertical="center"/>
    </xf>
    <xf numFmtId="0" fontId="21" fillId="24" borderId="17" xfId="0" applyFont="1" applyFill="1" applyBorder="1" applyAlignment="1">
      <alignment vertical="center" textRotation="180" shrinkToFit="1"/>
    </xf>
    <xf numFmtId="9" fontId="21" fillId="24" borderId="0" xfId="0" applyNumberFormat="1" applyFont="1" applyFill="1" applyBorder="1">
      <alignment vertical="center"/>
    </xf>
    <xf numFmtId="0" fontId="21" fillId="24" borderId="23" xfId="0" applyFont="1" applyFill="1" applyBorder="1" applyAlignment="1">
      <alignment horizontal="center"/>
    </xf>
    <xf numFmtId="0" fontId="21" fillId="24" borderId="25" xfId="0" applyFont="1" applyFill="1" applyBorder="1" applyAlignment="1">
      <alignment horizontal="center"/>
    </xf>
    <xf numFmtId="0" fontId="21" fillId="25" borderId="13" xfId="0" applyFont="1" applyFill="1" applyBorder="1" applyAlignment="1">
      <alignment horizontal="left" vertical="center" shrinkToFit="1"/>
    </xf>
    <xf numFmtId="0" fontId="21" fillId="25" borderId="13" xfId="0" applyFont="1" applyFill="1" applyBorder="1" applyAlignment="1">
      <alignment horizontal="center" vertical="center" textRotation="180" shrinkToFit="1"/>
    </xf>
    <xf numFmtId="0" fontId="21" fillId="25" borderId="13" xfId="0" applyFont="1" applyFill="1" applyBorder="1" applyAlignment="1">
      <alignment horizontal="center" vertical="center" shrinkToFit="1"/>
    </xf>
    <xf numFmtId="0" fontId="21" fillId="24" borderId="25" xfId="0" applyFont="1" applyFill="1" applyBorder="1" applyAlignment="1">
      <alignment horizontal="center" vertical="center" shrinkToFit="1"/>
    </xf>
    <xf numFmtId="0" fontId="21" fillId="24" borderId="11" xfId="0" applyFont="1" applyFill="1" applyBorder="1" applyAlignment="1">
      <alignment horizontal="right"/>
    </xf>
    <xf numFmtId="0" fontId="21" fillId="24" borderId="30" xfId="0" applyFont="1" applyFill="1" applyBorder="1" applyAlignment="1">
      <alignment horizontal="center" vertical="center" shrinkToFit="1"/>
    </xf>
    <xf numFmtId="0" fontId="21" fillId="24" borderId="31" xfId="0" applyFont="1" applyFill="1" applyBorder="1" applyAlignment="1">
      <alignment horizontal="right"/>
    </xf>
    <xf numFmtId="0" fontId="21" fillId="24" borderId="32" xfId="0" applyFont="1" applyFill="1" applyBorder="1" applyAlignment="1">
      <alignment vertical="center" textRotation="180" shrinkToFit="1"/>
    </xf>
    <xf numFmtId="0" fontId="21" fillId="24" borderId="40" xfId="0" applyFont="1" applyFill="1" applyBorder="1" applyAlignment="1">
      <alignment vertical="center" textRotation="180" shrinkToFit="1"/>
    </xf>
    <xf numFmtId="0" fontId="21" fillId="24" borderId="46" xfId="0" applyFont="1" applyFill="1" applyBorder="1" applyAlignment="1">
      <alignment horizontal="left" vertical="center" shrinkToFit="1"/>
    </xf>
    <xf numFmtId="0" fontId="21" fillId="24" borderId="32" xfId="0" applyFont="1" applyFill="1" applyBorder="1" applyAlignment="1">
      <alignment horizontal="left" vertical="center" shrinkToFit="1"/>
    </xf>
    <xf numFmtId="0" fontId="21" fillId="24" borderId="32" xfId="0" applyFont="1" applyFill="1" applyBorder="1" applyAlignment="1">
      <alignment horizontal="center" vertical="center" textRotation="180" shrinkToFit="1"/>
    </xf>
    <xf numFmtId="0" fontId="21" fillId="24" borderId="32" xfId="0" applyFont="1" applyFill="1" applyBorder="1" applyAlignment="1">
      <alignment horizontal="center" vertical="center" shrinkToFit="1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 shrinkToFit="1"/>
    </xf>
    <xf numFmtId="0" fontId="21" fillId="24" borderId="0" xfId="0" applyFont="1" applyFill="1" applyAlignment="1">
      <alignment vertical="center" shrinkToFit="1"/>
    </xf>
    <xf numFmtId="0" fontId="21" fillId="24" borderId="0" xfId="0" applyFont="1" applyFill="1" applyAlignment="1">
      <alignment horizontal="left" vertical="center" shrinkToFit="1"/>
    </xf>
    <xf numFmtId="0" fontId="21" fillId="25" borderId="0" xfId="0" applyFont="1" applyFill="1" applyBorder="1">
      <alignment vertical="center"/>
    </xf>
    <xf numFmtId="0" fontId="21" fillId="25" borderId="0" xfId="0" applyFont="1" applyFill="1" applyBorder="1" applyAlignment="1">
      <alignment horizontal="center" vertical="center"/>
    </xf>
    <xf numFmtId="0" fontId="21" fillId="25" borderId="18" xfId="0" applyFont="1" applyFill="1" applyBorder="1" applyAlignment="1">
      <alignment horizontal="center" vertical="center" shrinkToFit="1"/>
    </xf>
    <xf numFmtId="0" fontId="21" fillId="25" borderId="20" xfId="0" applyFont="1" applyFill="1" applyBorder="1" applyAlignment="1">
      <alignment vertical="center" textRotation="255" shrinkToFit="1"/>
    </xf>
    <xf numFmtId="0" fontId="21" fillId="25" borderId="19" xfId="0" applyFont="1" applyFill="1" applyBorder="1" applyAlignment="1">
      <alignment horizontal="center" vertical="center" shrinkToFit="1"/>
    </xf>
    <xf numFmtId="0" fontId="21" fillId="25" borderId="20" xfId="0" applyFont="1" applyFill="1" applyBorder="1" applyAlignment="1">
      <alignment horizontal="center" vertical="center" shrinkToFit="1"/>
    </xf>
    <xf numFmtId="0" fontId="21" fillId="25" borderId="43" xfId="0" applyFont="1" applyFill="1" applyBorder="1" applyAlignment="1">
      <alignment horizontal="center" vertical="center" shrinkToFit="1"/>
    </xf>
    <xf numFmtId="0" fontId="21" fillId="25" borderId="21" xfId="0" applyFont="1" applyFill="1" applyBorder="1" applyAlignment="1">
      <alignment horizontal="center" vertical="center" shrinkToFit="1"/>
    </xf>
    <xf numFmtId="0" fontId="21" fillId="25" borderId="22" xfId="0" applyFont="1" applyFill="1" applyBorder="1" applyAlignment="1">
      <alignment horizontal="center" vertical="center" shrinkToFit="1"/>
    </xf>
    <xf numFmtId="0" fontId="21" fillId="25" borderId="16" xfId="0" applyFont="1" applyFill="1" applyBorder="1" applyAlignment="1">
      <alignment vertical="center" shrinkToFit="1"/>
    </xf>
    <xf numFmtId="0" fontId="21" fillId="25" borderId="15" xfId="0" applyFont="1" applyFill="1" applyBorder="1" applyAlignment="1">
      <alignment horizontal="center" vertical="center" shrinkToFit="1"/>
    </xf>
    <xf numFmtId="0" fontId="21" fillId="25" borderId="24" xfId="0" applyFont="1" applyFill="1" applyBorder="1" applyAlignment="1">
      <alignment horizontal="center" vertical="center" shrinkToFit="1"/>
    </xf>
    <xf numFmtId="0" fontId="21" fillId="25" borderId="17" xfId="0" applyFont="1" applyFill="1" applyBorder="1" applyAlignment="1">
      <alignment horizontal="right" shrinkToFit="1"/>
    </xf>
    <xf numFmtId="0" fontId="21" fillId="25" borderId="26" xfId="0" applyFont="1" applyFill="1" applyBorder="1" applyAlignment="1">
      <alignment horizontal="center" vertical="center" shrinkToFit="1"/>
    </xf>
    <xf numFmtId="0" fontId="21" fillId="25" borderId="17" xfId="0" applyFont="1" applyFill="1" applyBorder="1" applyAlignment="1">
      <alignment vertical="center" shrinkToFit="1"/>
    </xf>
    <xf numFmtId="0" fontId="21" fillId="25" borderId="13" xfId="0" applyFont="1" applyFill="1" applyBorder="1" applyAlignment="1">
      <alignment horizontal="center" shrinkToFit="1"/>
    </xf>
    <xf numFmtId="0" fontId="21" fillId="25" borderId="26" xfId="0" applyFont="1" applyFill="1" applyBorder="1" applyAlignment="1">
      <alignment horizontal="center" shrinkToFit="1"/>
    </xf>
    <xf numFmtId="0" fontId="21" fillId="25" borderId="39" xfId="0" applyFont="1" applyFill="1" applyBorder="1" applyAlignment="1">
      <alignment horizontal="right" shrinkToFit="1"/>
    </xf>
    <xf numFmtId="0" fontId="21" fillId="25" borderId="14" xfId="0" applyFont="1" applyFill="1" applyBorder="1" applyAlignment="1">
      <alignment horizontal="left" shrinkToFit="1"/>
    </xf>
    <xf numFmtId="0" fontId="21" fillId="25" borderId="28" xfId="0" applyFont="1" applyFill="1" applyBorder="1" applyAlignment="1">
      <alignment horizontal="center" shrinkToFit="1"/>
    </xf>
    <xf numFmtId="0" fontId="21" fillId="24" borderId="45" xfId="0" applyFont="1" applyFill="1" applyBorder="1" applyAlignment="1">
      <alignment horizontal="center" vertical="center" shrinkToFit="1"/>
    </xf>
    <xf numFmtId="0" fontId="21" fillId="25" borderId="40" xfId="0" applyFont="1" applyFill="1" applyBorder="1" applyAlignment="1">
      <alignment horizontal="right" shrinkToFit="1"/>
    </xf>
    <xf numFmtId="0" fontId="21" fillId="25" borderId="32" xfId="0" applyFont="1" applyFill="1" applyBorder="1" applyAlignment="1">
      <alignment horizontal="left" shrinkToFit="1"/>
    </xf>
    <xf numFmtId="0" fontId="21" fillId="25" borderId="41" xfId="0" applyFont="1" applyFill="1" applyBorder="1" applyAlignment="1">
      <alignment horizontal="center" shrinkToFit="1"/>
    </xf>
    <xf numFmtId="0" fontId="21" fillId="27" borderId="12" xfId="0" applyFont="1" applyFill="1" applyBorder="1" applyAlignment="1">
      <alignment horizontal="center" vertical="center" shrinkToFit="1"/>
    </xf>
    <xf numFmtId="0" fontId="21" fillId="27" borderId="42" xfId="0" applyFont="1" applyFill="1" applyBorder="1" applyAlignment="1">
      <alignment horizontal="center" vertical="center" shrinkToFit="1"/>
    </xf>
    <xf numFmtId="0" fontId="21" fillId="27" borderId="44" xfId="0" applyFont="1" applyFill="1" applyBorder="1" applyAlignment="1">
      <alignment horizontal="center" vertical="center" shrinkToFit="1"/>
    </xf>
    <xf numFmtId="0" fontId="21" fillId="27" borderId="14" xfId="0" applyFont="1" applyFill="1" applyBorder="1" applyAlignment="1">
      <alignment horizontal="center" vertical="center" shrinkToFit="1"/>
    </xf>
    <xf numFmtId="0" fontId="21" fillId="24" borderId="63" xfId="0" applyFont="1" applyFill="1" applyBorder="1" applyAlignment="1">
      <alignment vertical="center" textRotation="180" shrinkToFit="1"/>
    </xf>
    <xf numFmtId="0" fontId="21" fillId="24" borderId="64" xfId="0" applyFont="1" applyFill="1" applyBorder="1" applyAlignment="1">
      <alignment vertical="center" textRotation="180" shrinkToFit="1"/>
    </xf>
    <xf numFmtId="0" fontId="21" fillId="24" borderId="65" xfId="0" applyFont="1" applyFill="1" applyBorder="1" applyAlignment="1">
      <alignment horizontal="left" vertical="center" shrinkToFit="1"/>
    </xf>
    <xf numFmtId="0" fontId="21" fillId="24" borderId="63" xfId="0" applyFont="1" applyFill="1" applyBorder="1" applyAlignment="1">
      <alignment horizontal="left" vertical="center" shrinkToFit="1"/>
    </xf>
    <xf numFmtId="0" fontId="21" fillId="24" borderId="63" xfId="0" applyFont="1" applyFill="1" applyBorder="1" applyAlignment="1">
      <alignment horizontal="center" vertical="center" shrinkToFit="1"/>
    </xf>
    <xf numFmtId="0" fontId="21" fillId="24" borderId="63" xfId="0" applyFont="1" applyFill="1" applyBorder="1" applyAlignment="1">
      <alignment horizontal="center" vertical="center" textRotation="180" shrinkToFit="1"/>
    </xf>
    <xf numFmtId="0" fontId="21" fillId="24" borderId="29" xfId="0" applyFont="1" applyFill="1" applyBorder="1" applyAlignment="1">
      <alignment horizontal="center" vertical="center" shrinkToFit="1"/>
    </xf>
    <xf numFmtId="0" fontId="21" fillId="24" borderId="66" xfId="0" applyFont="1" applyFill="1" applyBorder="1">
      <alignment vertical="center"/>
    </xf>
    <xf numFmtId="0" fontId="21" fillId="24" borderId="67" xfId="0" applyFont="1" applyFill="1" applyBorder="1" applyAlignment="1">
      <alignment horizontal="center" vertical="center" shrinkToFit="1"/>
    </xf>
    <xf numFmtId="0" fontId="21" fillId="24" borderId="68" xfId="0" applyFont="1" applyFill="1" applyBorder="1" applyAlignment="1">
      <alignment horizontal="right"/>
    </xf>
    <xf numFmtId="0" fontId="21" fillId="25" borderId="34" xfId="0" applyFont="1" applyFill="1" applyBorder="1" applyAlignment="1">
      <alignment horizontal="center" vertical="center"/>
    </xf>
    <xf numFmtId="0" fontId="21" fillId="24" borderId="34" xfId="0" applyFont="1" applyFill="1" applyBorder="1" applyAlignment="1">
      <alignment horizontal="center" vertical="center"/>
    </xf>
    <xf numFmtId="178" fontId="21" fillId="24" borderId="34" xfId="0" applyNumberFormat="1" applyFont="1" applyFill="1" applyBorder="1" applyAlignment="1">
      <alignment horizontal="center" vertical="center"/>
    </xf>
    <xf numFmtId="0" fontId="21" fillId="24" borderId="15" xfId="0" applyFont="1" applyFill="1" applyBorder="1" applyAlignment="1">
      <alignment horizontal="left" vertical="center" shrinkToFit="1"/>
    </xf>
    <xf numFmtId="0" fontId="3" fillId="25" borderId="29" xfId="19" applyFont="1" applyFill="1" applyBorder="1" applyAlignment="1">
      <alignment vertical="center"/>
    </xf>
    <xf numFmtId="0" fontId="3" fillId="25" borderId="0" xfId="19" applyFont="1" applyFill="1" applyBorder="1"/>
    <xf numFmtId="0" fontId="3" fillId="25" borderId="47" xfId="19" applyFont="1" applyFill="1" applyBorder="1"/>
    <xf numFmtId="0" fontId="3" fillId="25" borderId="29" xfId="19" applyFont="1" applyFill="1" applyBorder="1"/>
    <xf numFmtId="0" fontId="3" fillId="25" borderId="29" xfId="0" applyNumberFormat="1" applyFont="1" applyFill="1" applyBorder="1" applyAlignment="1">
      <alignment horizontal="center" vertical="center" shrinkToFit="1"/>
    </xf>
    <xf numFmtId="0" fontId="3" fillId="25" borderId="0" xfId="0" applyNumberFormat="1" applyFont="1" applyFill="1" applyBorder="1" applyAlignment="1">
      <alignment horizontal="center" vertical="center" shrinkToFit="1"/>
    </xf>
    <xf numFmtId="0" fontId="3" fillId="25" borderId="47" xfId="0" applyNumberFormat="1" applyFont="1" applyFill="1" applyBorder="1" applyAlignment="1">
      <alignment horizontal="center" vertical="center" shrinkToFit="1"/>
    </xf>
    <xf numFmtId="0" fontId="21" fillId="24" borderId="13" xfId="0" applyFont="1" applyFill="1" applyBorder="1" applyAlignment="1">
      <alignment horizontal="center" vertical="center" textRotation="180" shrinkToFit="1"/>
    </xf>
    <xf numFmtId="0" fontId="0" fillId="24" borderId="13" xfId="0" applyFill="1" applyBorder="1" applyAlignment="1">
      <alignment horizontal="center" vertical="center" shrinkToFit="1"/>
    </xf>
    <xf numFmtId="0" fontId="0" fillId="25" borderId="13" xfId="0" applyFill="1" applyBorder="1" applyAlignment="1">
      <alignment horizontal="center" vertical="center" shrinkToFit="1"/>
    </xf>
    <xf numFmtId="0" fontId="0" fillId="27" borderId="12" xfId="0" applyFill="1" applyBorder="1" applyAlignment="1">
      <alignment horizontal="center" vertical="center" shrinkToFit="1"/>
    </xf>
    <xf numFmtId="0" fontId="24" fillId="27" borderId="14" xfId="0" applyFont="1" applyFill="1" applyBorder="1" applyAlignment="1">
      <alignment horizontal="center" vertical="center" shrinkToFit="1"/>
    </xf>
    <xf numFmtId="0" fontId="0" fillId="24" borderId="13" xfId="0" applyFill="1" applyBorder="1" applyAlignment="1">
      <alignment horizontal="left" vertical="center" shrinkToFit="1"/>
    </xf>
    <xf numFmtId="0" fontId="0" fillId="24" borderId="45" xfId="0" applyFill="1" applyBorder="1" applyAlignment="1">
      <alignment horizontal="left" vertical="center" shrinkToFit="1"/>
    </xf>
    <xf numFmtId="0" fontId="0" fillId="25" borderId="45" xfId="0" applyFill="1" applyBorder="1" applyAlignment="1">
      <alignment horizontal="left" vertical="center" shrinkToFit="1"/>
    </xf>
    <xf numFmtId="0" fontId="0" fillId="24" borderId="13" xfId="0" applyFont="1" applyFill="1" applyBorder="1" applyAlignment="1">
      <alignment horizontal="left" vertical="center" shrinkToFit="1"/>
    </xf>
    <xf numFmtId="0" fontId="3" fillId="25" borderId="0" xfId="19" applyFont="1" applyFill="1"/>
    <xf numFmtId="0" fontId="3" fillId="0" borderId="0" xfId="0" applyFont="1">
      <alignment vertical="center"/>
    </xf>
    <xf numFmtId="0" fontId="3" fillId="25" borderId="33" xfId="19" applyFont="1" applyFill="1" applyBorder="1" applyAlignment="1">
      <alignment horizontal="center" vertical="center" shrinkToFit="1"/>
    </xf>
    <xf numFmtId="0" fontId="3" fillId="25" borderId="34" xfId="19" applyFont="1" applyFill="1" applyBorder="1" applyAlignment="1">
      <alignment horizontal="center" vertical="center" shrinkToFit="1"/>
    </xf>
    <xf numFmtId="0" fontId="3" fillId="25" borderId="37" xfId="19" applyFont="1" applyFill="1" applyBorder="1" applyAlignment="1">
      <alignment horizontal="center" vertical="center" shrinkToFit="1"/>
    </xf>
    <xf numFmtId="0" fontId="3" fillId="25" borderId="35" xfId="19" applyFont="1" applyFill="1" applyBorder="1" applyAlignment="1">
      <alignment horizontal="center" vertical="center" shrinkToFit="1"/>
    </xf>
    <xf numFmtId="0" fontId="3" fillId="25" borderId="36" xfId="19" applyFont="1" applyFill="1" applyBorder="1" applyAlignment="1">
      <alignment horizontal="center" vertical="center" shrinkToFit="1"/>
    </xf>
    <xf numFmtId="0" fontId="3" fillId="25" borderId="38" xfId="19" applyFont="1" applyFill="1" applyBorder="1" applyAlignment="1">
      <alignment horizontal="center" vertical="center" shrinkToFit="1"/>
    </xf>
    <xf numFmtId="0" fontId="3" fillId="25" borderId="0" xfId="19" applyFont="1" applyFill="1" applyBorder="1" applyAlignment="1">
      <alignment horizontal="center" vertical="center"/>
    </xf>
    <xf numFmtId="0" fontId="3" fillId="25" borderId="69" xfId="19" applyFont="1" applyFill="1" applyBorder="1" applyAlignment="1">
      <alignment horizontal="center" vertical="center" shrinkToFit="1"/>
    </xf>
    <xf numFmtId="0" fontId="3" fillId="25" borderId="70" xfId="19" applyFont="1" applyFill="1" applyBorder="1" applyAlignment="1">
      <alignment horizontal="center" vertical="center" shrinkToFit="1"/>
    </xf>
    <xf numFmtId="0" fontId="21" fillId="24" borderId="13" xfId="0" applyFont="1" applyFill="1" applyBorder="1" applyAlignment="1">
      <alignment horizontal="center" vertical="center" textRotation="180" shrinkToFit="1"/>
    </xf>
    <xf numFmtId="0" fontId="3" fillId="25" borderId="57" xfId="0" applyNumberFormat="1" applyFont="1" applyFill="1" applyBorder="1" applyAlignment="1">
      <alignment horizontal="center" vertical="center" shrinkToFit="1"/>
    </xf>
    <xf numFmtId="0" fontId="3" fillId="25" borderId="58" xfId="0" applyNumberFormat="1" applyFont="1" applyFill="1" applyBorder="1" applyAlignment="1">
      <alignment horizontal="center" vertical="center" shrinkToFit="1"/>
    </xf>
    <xf numFmtId="0" fontId="3" fillId="25" borderId="59" xfId="0" applyNumberFormat="1" applyFont="1" applyFill="1" applyBorder="1" applyAlignment="1">
      <alignment horizontal="center" vertical="center" shrinkToFit="1"/>
    </xf>
    <xf numFmtId="0" fontId="3" fillId="25" borderId="57" xfId="19" applyFont="1" applyFill="1" applyBorder="1"/>
    <xf numFmtId="0" fontId="3" fillId="25" borderId="58" xfId="19" applyFont="1" applyFill="1" applyBorder="1"/>
    <xf numFmtId="0" fontId="3" fillId="25" borderId="59" xfId="19" applyFont="1" applyFill="1" applyBorder="1"/>
    <xf numFmtId="0" fontId="21" fillId="27" borderId="39" xfId="0" applyFont="1" applyFill="1" applyBorder="1" applyAlignment="1">
      <alignment horizontal="center" vertical="center" shrinkToFit="1"/>
    </xf>
    <xf numFmtId="0" fontId="21" fillId="27" borderId="73" xfId="0" applyFont="1" applyFill="1" applyBorder="1" applyAlignment="1">
      <alignment horizontal="center" vertical="center" shrinkToFit="1"/>
    </xf>
    <xf numFmtId="0" fontId="21" fillId="25" borderId="64" xfId="0" applyFont="1" applyFill="1" applyBorder="1" applyAlignment="1">
      <alignment horizontal="right" shrinkToFit="1"/>
    </xf>
    <xf numFmtId="0" fontId="21" fillId="25" borderId="63" xfId="0" applyFont="1" applyFill="1" applyBorder="1" applyAlignment="1">
      <alignment horizontal="left" shrinkToFit="1"/>
    </xf>
    <xf numFmtId="0" fontId="21" fillId="25" borderId="74" xfId="0" applyFont="1" applyFill="1" applyBorder="1" applyAlignment="1">
      <alignment horizontal="center" shrinkToFit="1"/>
    </xf>
    <xf numFmtId="0" fontId="21" fillId="28" borderId="25" xfId="0" applyFont="1" applyFill="1" applyBorder="1" applyAlignment="1">
      <alignment horizontal="center"/>
    </xf>
    <xf numFmtId="0" fontId="21" fillId="28" borderId="23" xfId="0" applyFont="1" applyFill="1" applyBorder="1" applyAlignment="1">
      <alignment horizontal="center" vertical="center" shrinkToFit="1"/>
    </xf>
    <xf numFmtId="0" fontId="21" fillId="28" borderId="30" xfId="0" applyFont="1" applyFill="1" applyBorder="1" applyAlignment="1">
      <alignment horizontal="center" vertical="center" shrinkToFit="1"/>
    </xf>
    <xf numFmtId="0" fontId="21" fillId="24" borderId="13" xfId="0" applyFont="1" applyFill="1" applyBorder="1" applyAlignment="1">
      <alignment horizontal="center" vertical="center" textRotation="180" shrinkToFit="1"/>
    </xf>
    <xf numFmtId="0" fontId="21" fillId="24" borderId="14" xfId="0" applyFont="1" applyFill="1" applyBorder="1" applyAlignment="1">
      <alignment vertical="center" textRotation="180" shrinkToFit="1"/>
    </xf>
    <xf numFmtId="0" fontId="21" fillId="24" borderId="39" xfId="0" applyFont="1" applyFill="1" applyBorder="1" applyAlignment="1">
      <alignment vertical="center" textRotation="180" shrinkToFit="1"/>
    </xf>
    <xf numFmtId="0" fontId="21" fillId="24" borderId="73" xfId="0" applyFont="1" applyFill="1" applyBorder="1" applyAlignment="1">
      <alignment horizontal="left" vertical="center" shrinkToFit="1"/>
    </xf>
    <xf numFmtId="0" fontId="21" fillId="24" borderId="14" xfId="0" applyFont="1" applyFill="1" applyBorder="1" applyAlignment="1">
      <alignment horizontal="left" vertical="center" shrinkToFit="1"/>
    </xf>
    <xf numFmtId="0" fontId="21" fillId="24" borderId="14" xfId="0" applyFont="1" applyFill="1" applyBorder="1" applyAlignment="1">
      <alignment horizontal="center" vertical="center" shrinkToFit="1"/>
    </xf>
    <xf numFmtId="0" fontId="21" fillId="24" borderId="13" xfId="0" applyFont="1" applyFill="1" applyBorder="1" applyAlignment="1">
      <alignment vertical="center" shrinkToFit="1"/>
    </xf>
    <xf numFmtId="0" fontId="21" fillId="24" borderId="45" xfId="0" applyFont="1" applyFill="1" applyBorder="1" applyAlignment="1">
      <alignment vertical="center" shrinkToFit="1"/>
    </xf>
    <xf numFmtId="0" fontId="21" fillId="24" borderId="13" xfId="0" applyFont="1" applyFill="1" applyBorder="1" applyAlignment="1">
      <alignment horizontal="center" vertical="center" textRotation="180" shrinkToFit="1"/>
    </xf>
    <xf numFmtId="0" fontId="21" fillId="24" borderId="14" xfId="0" applyFont="1" applyFill="1" applyBorder="1" applyAlignment="1">
      <alignment horizontal="center" vertical="center" textRotation="180" shrinkToFit="1"/>
    </xf>
    <xf numFmtId="0" fontId="21" fillId="24" borderId="58" xfId="0" applyFont="1" applyFill="1" applyBorder="1">
      <alignment vertical="center"/>
    </xf>
    <xf numFmtId="0" fontId="3" fillId="25" borderId="0" xfId="0" applyFont="1" applyFill="1" applyBorder="1" applyAlignment="1">
      <alignment horizontal="center" vertical="center" shrinkToFit="1"/>
    </xf>
    <xf numFmtId="0" fontId="3" fillId="25" borderId="47" xfId="0" applyFont="1" applyFill="1" applyBorder="1" applyAlignment="1">
      <alignment horizontal="center" vertical="center" shrinkToFit="1"/>
    </xf>
    <xf numFmtId="0" fontId="3" fillId="25" borderId="29" xfId="0" applyFont="1" applyFill="1" applyBorder="1" applyAlignment="1">
      <alignment horizontal="center" vertical="center" shrinkToFit="1"/>
    </xf>
    <xf numFmtId="0" fontId="21" fillId="24" borderId="13" xfId="0" applyFont="1" applyFill="1" applyBorder="1" applyAlignment="1">
      <alignment horizontal="center" vertical="center" textRotation="180" shrinkToFit="1"/>
    </xf>
    <xf numFmtId="0" fontId="21" fillId="24" borderId="13" xfId="0" applyFont="1" applyFill="1" applyBorder="1" applyAlignment="1">
      <alignment horizontal="center" vertical="center" textRotation="180" shrinkToFit="1"/>
    </xf>
    <xf numFmtId="0" fontId="25" fillId="25" borderId="33" xfId="19" applyFont="1" applyFill="1" applyBorder="1" applyAlignment="1">
      <alignment horizontal="center" vertical="center" shrinkToFit="1"/>
    </xf>
    <xf numFmtId="0" fontId="25" fillId="25" borderId="34" xfId="19" applyFont="1" applyFill="1" applyBorder="1" applyAlignment="1">
      <alignment horizontal="center" vertical="center" shrinkToFit="1"/>
    </xf>
    <xf numFmtId="0" fontId="25" fillId="25" borderId="37" xfId="19" applyFont="1" applyFill="1" applyBorder="1" applyAlignment="1">
      <alignment horizontal="center" vertical="center" shrinkToFit="1"/>
    </xf>
    <xf numFmtId="0" fontId="25" fillId="25" borderId="35" xfId="19" applyFont="1" applyFill="1" applyBorder="1" applyAlignment="1">
      <alignment horizontal="center" vertical="center" shrinkToFit="1"/>
    </xf>
    <xf numFmtId="0" fontId="25" fillId="25" borderId="36" xfId="19" applyFont="1" applyFill="1" applyBorder="1" applyAlignment="1">
      <alignment horizontal="center" vertical="center" shrinkToFit="1"/>
    </xf>
    <xf numFmtId="0" fontId="25" fillId="25" borderId="38" xfId="19" applyFont="1" applyFill="1" applyBorder="1" applyAlignment="1">
      <alignment horizontal="center" vertical="center" shrinkToFit="1"/>
    </xf>
    <xf numFmtId="0" fontId="26" fillId="27" borderId="14" xfId="0" applyFont="1" applyFill="1" applyBorder="1" applyAlignment="1">
      <alignment horizontal="center" vertical="center" shrinkToFit="1"/>
    </xf>
    <xf numFmtId="0" fontId="21" fillId="25" borderId="63" xfId="0" applyFont="1" applyFill="1" applyBorder="1" applyAlignment="1">
      <alignment horizontal="right" shrinkToFit="1"/>
    </xf>
    <xf numFmtId="0" fontId="27" fillId="25" borderId="0" xfId="19" applyFont="1" applyFill="1"/>
    <xf numFmtId="0" fontId="37" fillId="25" borderId="33" xfId="19" applyFont="1" applyFill="1" applyBorder="1" applyAlignment="1">
      <alignment horizontal="center" vertical="center" shrinkToFit="1"/>
    </xf>
    <xf numFmtId="0" fontId="38" fillId="25" borderId="34" xfId="19" applyFont="1" applyFill="1" applyBorder="1" applyAlignment="1">
      <alignment horizontal="center" vertical="center" shrinkToFit="1"/>
    </xf>
    <xf numFmtId="0" fontId="37" fillId="25" borderId="34" xfId="19" applyFont="1" applyFill="1" applyBorder="1" applyAlignment="1">
      <alignment horizontal="center" vertical="center" shrinkToFit="1"/>
    </xf>
    <xf numFmtId="0" fontId="37" fillId="25" borderId="37" xfId="19" applyFont="1" applyFill="1" applyBorder="1" applyAlignment="1">
      <alignment horizontal="center" vertical="center" shrinkToFit="1"/>
    </xf>
    <xf numFmtId="0" fontId="37" fillId="25" borderId="78" xfId="19" applyFont="1" applyFill="1" applyBorder="1" applyAlignment="1">
      <alignment horizontal="center" vertical="center" shrinkToFit="1"/>
    </xf>
    <xf numFmtId="0" fontId="37" fillId="25" borderId="35" xfId="19" applyFont="1" applyFill="1" applyBorder="1" applyAlignment="1">
      <alignment horizontal="center" vertical="center" shrinkToFit="1"/>
    </xf>
    <xf numFmtId="0" fontId="37" fillId="25" borderId="36" xfId="19" applyFont="1" applyFill="1" applyBorder="1" applyAlignment="1">
      <alignment horizontal="center" vertical="center" shrinkToFit="1"/>
    </xf>
    <xf numFmtId="0" fontId="37" fillId="25" borderId="38" xfId="19" applyFont="1" applyFill="1" applyBorder="1" applyAlignment="1">
      <alignment horizontal="center" vertical="center" shrinkToFit="1"/>
    </xf>
    <xf numFmtId="0" fontId="37" fillId="25" borderId="79" xfId="19" applyFont="1" applyFill="1" applyBorder="1" applyAlignment="1">
      <alignment horizontal="center" vertical="center" shrinkToFit="1"/>
    </xf>
    <xf numFmtId="0" fontId="28" fillId="25" borderId="35" xfId="19" applyFont="1" applyFill="1" applyBorder="1" applyAlignment="1">
      <alignment horizontal="center" vertical="center" shrinkToFit="1"/>
    </xf>
    <xf numFmtId="0" fontId="28" fillId="25" borderId="36" xfId="19" applyFont="1" applyFill="1" applyBorder="1" applyAlignment="1">
      <alignment horizontal="center" vertical="center" shrinkToFit="1"/>
    </xf>
    <xf numFmtId="0" fontId="28" fillId="25" borderId="38" xfId="19" applyFont="1" applyFill="1" applyBorder="1" applyAlignment="1">
      <alignment horizontal="center" vertical="center" shrinkToFit="1"/>
    </xf>
    <xf numFmtId="0" fontId="28" fillId="25" borderId="79" xfId="19" applyFont="1" applyFill="1" applyBorder="1" applyAlignment="1">
      <alignment horizontal="center" vertical="center" shrinkToFit="1"/>
    </xf>
    <xf numFmtId="0" fontId="38" fillId="25" borderId="0" xfId="19" applyFont="1" applyFill="1" applyAlignment="1">
      <alignment vertical="center"/>
    </xf>
    <xf numFmtId="0" fontId="38" fillId="25" borderId="72" xfId="19" applyFont="1" applyFill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0" xfId="0" applyBorder="1" applyAlignment="1">
      <alignment vertical="center"/>
    </xf>
    <xf numFmtId="0" fontId="29" fillId="25" borderId="29" xfId="0" applyFont="1" applyFill="1" applyBorder="1" applyAlignment="1">
      <alignment horizontal="center" vertical="center" shrinkToFit="1"/>
    </xf>
    <xf numFmtId="0" fontId="29" fillId="25" borderId="0" xfId="0" applyFont="1" applyFill="1" applyBorder="1" applyAlignment="1">
      <alignment horizontal="center" vertical="center" shrinkToFit="1"/>
    </xf>
    <xf numFmtId="0" fontId="29" fillId="25" borderId="47" xfId="0" applyFont="1" applyFill="1" applyBorder="1" applyAlignment="1">
      <alignment horizontal="center" vertical="center" shrinkToFit="1"/>
    </xf>
    <xf numFmtId="0" fontId="28" fillId="25" borderId="29" xfId="0" applyFont="1" applyFill="1" applyBorder="1" applyAlignment="1">
      <alignment horizontal="right" vertical="center" shrinkToFit="1"/>
    </xf>
    <xf numFmtId="0" fontId="28" fillId="25" borderId="0" xfId="0" applyFont="1" applyFill="1" applyBorder="1" applyAlignment="1">
      <alignment horizontal="right" vertical="center" shrinkToFit="1"/>
    </xf>
    <xf numFmtId="0" fontId="28" fillId="25" borderId="47" xfId="0" applyFont="1" applyFill="1" applyBorder="1" applyAlignment="1">
      <alignment horizontal="right" vertical="center" shrinkToFit="1"/>
    </xf>
    <xf numFmtId="0" fontId="54" fillId="25" borderId="29" xfId="0" applyFont="1" applyFill="1" applyBorder="1" applyAlignment="1">
      <alignment horizontal="center" vertical="center" shrinkToFit="1"/>
    </xf>
    <xf numFmtId="0" fontId="54" fillId="25" borderId="0" xfId="0" applyFont="1" applyFill="1" applyBorder="1" applyAlignment="1">
      <alignment horizontal="center" vertical="center" shrinkToFit="1"/>
    </xf>
    <xf numFmtId="0" fontId="54" fillId="25" borderId="47" xfId="0" applyFont="1" applyFill="1" applyBorder="1" applyAlignment="1">
      <alignment horizontal="center" vertical="center" shrinkToFit="1"/>
    </xf>
    <xf numFmtId="0" fontId="28" fillId="25" borderId="54" xfId="0" applyFont="1" applyFill="1" applyBorder="1" applyAlignment="1">
      <alignment horizontal="left" vertical="center" shrinkToFit="1"/>
    </xf>
    <xf numFmtId="0" fontId="28" fillId="25" borderId="55" xfId="0" applyFont="1" applyFill="1" applyBorder="1" applyAlignment="1">
      <alignment horizontal="left" vertical="center" shrinkToFit="1"/>
    </xf>
    <xf numFmtId="0" fontId="28" fillId="25" borderId="56" xfId="0" applyFont="1" applyFill="1" applyBorder="1" applyAlignment="1">
      <alignment horizontal="left" vertical="center" shrinkToFit="1"/>
    </xf>
    <xf numFmtId="0" fontId="29" fillId="25" borderId="54" xfId="0" applyFont="1" applyFill="1" applyBorder="1" applyAlignment="1">
      <alignment horizontal="right" vertical="center" shrinkToFit="1"/>
    </xf>
    <xf numFmtId="0" fontId="29" fillId="25" borderId="55" xfId="0" applyFont="1" applyFill="1" applyBorder="1" applyAlignment="1">
      <alignment horizontal="right" vertical="center" shrinkToFit="1"/>
    </xf>
    <xf numFmtId="0" fontId="29" fillId="25" borderId="56" xfId="0" applyFont="1" applyFill="1" applyBorder="1" applyAlignment="1">
      <alignment horizontal="right" vertical="center" shrinkToFit="1"/>
    </xf>
    <xf numFmtId="0" fontId="28" fillId="32" borderId="48" xfId="0" applyNumberFormat="1" applyFont="1" applyFill="1" applyBorder="1" applyAlignment="1">
      <alignment horizontal="center" vertical="center" shrinkToFit="1"/>
    </xf>
    <xf numFmtId="0" fontId="28" fillId="32" borderId="49" xfId="0" applyNumberFormat="1" applyFont="1" applyFill="1" applyBorder="1" applyAlignment="1">
      <alignment horizontal="center" vertical="center" shrinkToFit="1"/>
    </xf>
    <xf numFmtId="0" fontId="28" fillId="32" borderId="50" xfId="0" applyNumberFormat="1" applyFont="1" applyFill="1" applyBorder="1" applyAlignment="1">
      <alignment horizontal="center" vertical="center" shrinkToFit="1"/>
    </xf>
    <xf numFmtId="0" fontId="28" fillId="31" borderId="48" xfId="0" applyNumberFormat="1" applyFont="1" applyFill="1" applyBorder="1" applyAlignment="1">
      <alignment horizontal="center" vertical="center" shrinkToFit="1"/>
    </xf>
    <xf numFmtId="0" fontId="28" fillId="31" borderId="49" xfId="0" applyNumberFormat="1" applyFont="1" applyFill="1" applyBorder="1" applyAlignment="1">
      <alignment horizontal="center" vertical="center" shrinkToFit="1"/>
    </xf>
    <xf numFmtId="0" fontId="28" fillId="31" borderId="50" xfId="0" applyNumberFormat="1" applyFont="1" applyFill="1" applyBorder="1" applyAlignment="1">
      <alignment horizontal="center" vertical="center" shrinkToFit="1"/>
    </xf>
    <xf numFmtId="0" fontId="27" fillId="0" borderId="71" xfId="19" applyFont="1" applyFill="1" applyBorder="1" applyAlignment="1"/>
    <xf numFmtId="0" fontId="27" fillId="0" borderId="72" xfId="19" applyFont="1" applyFill="1" applyBorder="1" applyAlignment="1"/>
    <xf numFmtId="0" fontId="0" fillId="0" borderId="29" xfId="0" applyFill="1" applyBorder="1" applyAlignment="1"/>
    <xf numFmtId="0" fontId="0" fillId="0" borderId="0" xfId="0" applyFill="1" applyBorder="1" applyAlignment="1"/>
    <xf numFmtId="0" fontId="29" fillId="25" borderId="29" xfId="0" applyFont="1" applyFill="1" applyBorder="1" applyAlignment="1">
      <alignment horizontal="left" vertical="center" shrinkToFit="1"/>
    </xf>
    <xf numFmtId="0" fontId="29" fillId="25" borderId="0" xfId="0" applyFont="1" applyFill="1" applyBorder="1" applyAlignment="1">
      <alignment horizontal="left" vertical="center" shrinkToFit="1"/>
    </xf>
    <xf numFmtId="0" fontId="29" fillId="25" borderId="47" xfId="0" applyFont="1" applyFill="1" applyBorder="1" applyAlignment="1">
      <alignment horizontal="left" vertical="center" shrinkToFit="1"/>
    </xf>
    <xf numFmtId="0" fontId="29" fillId="25" borderId="29" xfId="0" applyFont="1" applyFill="1" applyBorder="1" applyAlignment="1">
      <alignment horizontal="right" vertical="center" shrinkToFit="1"/>
    </xf>
    <xf numFmtId="0" fontId="29" fillId="25" borderId="0" xfId="0" applyFont="1" applyFill="1" applyBorder="1" applyAlignment="1">
      <alignment horizontal="right" vertical="center" shrinkToFit="1"/>
    </xf>
    <xf numFmtId="0" fontId="29" fillId="25" borderId="47" xfId="0" applyFont="1" applyFill="1" applyBorder="1" applyAlignment="1">
      <alignment horizontal="right" vertical="center" shrinkToFit="1"/>
    </xf>
    <xf numFmtId="0" fontId="53" fillId="25" borderId="29" xfId="0" applyFont="1" applyFill="1" applyBorder="1" applyAlignment="1">
      <alignment horizontal="center" vertical="center" shrinkToFit="1"/>
    </xf>
    <xf numFmtId="0" fontId="53" fillId="25" borderId="0" xfId="0" applyFont="1" applyFill="1" applyBorder="1" applyAlignment="1">
      <alignment horizontal="center" vertical="center" shrinkToFit="1"/>
    </xf>
    <xf numFmtId="0" fontId="53" fillId="25" borderId="47" xfId="0" applyFont="1" applyFill="1" applyBorder="1" applyAlignment="1">
      <alignment horizontal="center" vertical="center" shrinkToFit="1"/>
    </xf>
    <xf numFmtId="0" fontId="28" fillId="25" borderId="29" xfId="0" applyFont="1" applyFill="1" applyBorder="1" applyAlignment="1">
      <alignment horizontal="center" vertical="center" shrinkToFit="1"/>
    </xf>
    <xf numFmtId="0" fontId="28" fillId="25" borderId="0" xfId="0" applyFont="1" applyFill="1" applyBorder="1" applyAlignment="1">
      <alignment horizontal="center" vertical="center" shrinkToFit="1"/>
    </xf>
    <xf numFmtId="0" fontId="28" fillId="25" borderId="47" xfId="0" applyFont="1" applyFill="1" applyBorder="1" applyAlignment="1">
      <alignment horizontal="center" vertical="center" shrinkToFit="1"/>
    </xf>
    <xf numFmtId="0" fontId="29" fillId="25" borderId="51" xfId="0" applyFont="1" applyFill="1" applyBorder="1" applyAlignment="1">
      <alignment horizontal="center" vertical="center" shrinkToFit="1"/>
    </xf>
    <xf numFmtId="0" fontId="29" fillId="25" borderId="52" xfId="0" applyFont="1" applyFill="1" applyBorder="1" applyAlignment="1">
      <alignment horizontal="center" vertical="center" shrinkToFit="1"/>
    </xf>
    <xf numFmtId="0" fontId="29" fillId="25" borderId="53" xfId="0" applyFont="1" applyFill="1" applyBorder="1" applyAlignment="1">
      <alignment horizontal="center" vertical="center" shrinkToFit="1"/>
    </xf>
    <xf numFmtId="0" fontId="28" fillId="25" borderId="29" xfId="0" applyFont="1" applyFill="1" applyBorder="1" applyAlignment="1">
      <alignment horizontal="left" vertical="center" shrinkToFit="1"/>
    </xf>
    <xf numFmtId="0" fontId="28" fillId="25" borderId="0" xfId="0" applyFont="1" applyFill="1" applyBorder="1" applyAlignment="1">
      <alignment horizontal="left" vertical="center" shrinkToFit="1"/>
    </xf>
    <xf numFmtId="0" fontId="28" fillId="25" borderId="47" xfId="0" applyFont="1" applyFill="1" applyBorder="1" applyAlignment="1">
      <alignment horizontal="left" vertical="center" shrinkToFit="1"/>
    </xf>
    <xf numFmtId="0" fontId="52" fillId="25" borderId="51" xfId="0" applyFont="1" applyFill="1" applyBorder="1" applyAlignment="1">
      <alignment horizontal="center" vertical="center" shrinkToFit="1"/>
    </xf>
    <xf numFmtId="0" fontId="52" fillId="25" borderId="52" xfId="0" applyFont="1" applyFill="1" applyBorder="1" applyAlignment="1">
      <alignment horizontal="center" vertical="center" shrinkToFit="1"/>
    </xf>
    <xf numFmtId="0" fontId="52" fillId="25" borderId="53" xfId="0" applyFont="1" applyFill="1" applyBorder="1" applyAlignment="1">
      <alignment horizontal="center" vertical="center" shrinkToFit="1"/>
    </xf>
    <xf numFmtId="0" fontId="33" fillId="25" borderId="29" xfId="0" applyFont="1" applyFill="1" applyBorder="1" applyAlignment="1">
      <alignment horizontal="center" vertical="center" shrinkToFit="1"/>
    </xf>
    <xf numFmtId="0" fontId="33" fillId="25" borderId="0" xfId="0" applyFont="1" applyFill="1" applyBorder="1" applyAlignment="1">
      <alignment horizontal="center" vertical="center" shrinkToFit="1"/>
    </xf>
    <xf numFmtId="0" fontId="33" fillId="25" borderId="47" xfId="0" applyFont="1" applyFill="1" applyBorder="1" applyAlignment="1">
      <alignment horizontal="center" vertical="center" shrinkToFit="1"/>
    </xf>
    <xf numFmtId="0" fontId="36" fillId="25" borderId="29" xfId="0" applyFont="1" applyFill="1" applyBorder="1" applyAlignment="1">
      <alignment horizontal="center" vertical="center" shrinkToFit="1"/>
    </xf>
    <xf numFmtId="0" fontId="36" fillId="25" borderId="0" xfId="0" applyFont="1" applyFill="1" applyBorder="1" applyAlignment="1">
      <alignment horizontal="center" vertical="center" shrinkToFit="1"/>
    </xf>
    <xf numFmtId="0" fontId="36" fillId="25" borderId="47" xfId="0" applyFont="1" applyFill="1" applyBorder="1" applyAlignment="1">
      <alignment horizontal="center" vertical="center" shrinkToFit="1"/>
    </xf>
    <xf numFmtId="0" fontId="29" fillId="25" borderId="54" xfId="0" applyFont="1" applyFill="1" applyBorder="1" applyAlignment="1">
      <alignment horizontal="center" vertical="center" shrinkToFit="1"/>
    </xf>
    <xf numFmtId="0" fontId="29" fillId="25" borderId="55" xfId="0" applyFont="1" applyFill="1" applyBorder="1" applyAlignment="1">
      <alignment horizontal="center" vertical="center" shrinkToFit="1"/>
    </xf>
    <xf numFmtId="0" fontId="29" fillId="25" borderId="56" xfId="0" applyFont="1" applyFill="1" applyBorder="1" applyAlignment="1">
      <alignment horizontal="center" vertical="center" shrinkToFit="1"/>
    </xf>
    <xf numFmtId="0" fontId="51" fillId="25" borderId="29" xfId="0" applyFont="1" applyFill="1" applyBorder="1" applyAlignment="1">
      <alignment horizontal="left" vertical="center" shrinkToFit="1"/>
    </xf>
    <xf numFmtId="0" fontId="51" fillId="25" borderId="0" xfId="0" applyFont="1" applyFill="1" applyBorder="1" applyAlignment="1">
      <alignment horizontal="left" vertical="center" shrinkToFit="1"/>
    </xf>
    <xf numFmtId="0" fontId="51" fillId="25" borderId="47" xfId="0" applyFont="1" applyFill="1" applyBorder="1" applyAlignment="1">
      <alignment horizontal="left" vertical="center" shrinkToFit="1"/>
    </xf>
    <xf numFmtId="0" fontId="40" fillId="25" borderId="29" xfId="0" applyFont="1" applyFill="1" applyBorder="1" applyAlignment="1">
      <alignment horizontal="center" vertical="center" shrinkToFit="1"/>
    </xf>
    <xf numFmtId="0" fontId="40" fillId="25" borderId="0" xfId="0" applyFont="1" applyFill="1" applyBorder="1" applyAlignment="1">
      <alignment horizontal="center" vertical="center" shrinkToFit="1"/>
    </xf>
    <xf numFmtId="0" fontId="40" fillId="25" borderId="47" xfId="0" applyFont="1" applyFill="1" applyBorder="1" applyAlignment="1">
      <alignment horizontal="center" vertical="center" shrinkToFit="1"/>
    </xf>
    <xf numFmtId="0" fontId="47" fillId="25" borderId="51" xfId="0" applyFont="1" applyFill="1" applyBorder="1" applyAlignment="1">
      <alignment horizontal="center" vertical="center" shrinkToFit="1"/>
    </xf>
    <xf numFmtId="0" fontId="47" fillId="25" borderId="52" xfId="0" applyFont="1" applyFill="1" applyBorder="1" applyAlignment="1">
      <alignment horizontal="center" vertical="center" shrinkToFit="1"/>
    </xf>
    <xf numFmtId="0" fontId="47" fillId="25" borderId="53" xfId="0" applyFont="1" applyFill="1" applyBorder="1" applyAlignment="1">
      <alignment horizontal="center" vertical="center" shrinkToFit="1"/>
    </xf>
    <xf numFmtId="0" fontId="48" fillId="25" borderId="29" xfId="0" applyFont="1" applyFill="1" applyBorder="1" applyAlignment="1">
      <alignment horizontal="center" vertical="center" shrinkToFit="1"/>
    </xf>
    <xf numFmtId="0" fontId="48" fillId="25" borderId="0" xfId="0" applyFont="1" applyFill="1" applyBorder="1" applyAlignment="1">
      <alignment horizontal="center" vertical="center" shrinkToFit="1"/>
    </xf>
    <xf numFmtId="0" fontId="48" fillId="25" borderId="47" xfId="0" applyFont="1" applyFill="1" applyBorder="1" applyAlignment="1">
      <alignment horizontal="center" vertical="center" shrinkToFit="1"/>
    </xf>
    <xf numFmtId="0" fontId="49" fillId="25" borderId="29" xfId="0" applyFont="1" applyFill="1" applyBorder="1" applyAlignment="1">
      <alignment horizontal="center" vertical="center" shrinkToFit="1"/>
    </xf>
    <xf numFmtId="0" fontId="49" fillId="25" borderId="0" xfId="0" applyFont="1" applyFill="1" applyBorder="1" applyAlignment="1">
      <alignment horizontal="center" vertical="center" shrinkToFit="1"/>
    </xf>
    <xf numFmtId="0" fontId="49" fillId="25" borderId="47" xfId="0" applyFont="1" applyFill="1" applyBorder="1" applyAlignment="1">
      <alignment horizontal="center" vertical="center" shrinkToFit="1"/>
    </xf>
    <xf numFmtId="0" fontId="30" fillId="25" borderId="29" xfId="0" applyFont="1" applyFill="1" applyBorder="1" applyAlignment="1">
      <alignment horizontal="center" vertical="center" shrinkToFit="1"/>
    </xf>
    <xf numFmtId="0" fontId="30" fillId="25" borderId="0" xfId="0" applyFont="1" applyFill="1" applyBorder="1" applyAlignment="1">
      <alignment horizontal="center" vertical="center" shrinkToFit="1"/>
    </xf>
    <xf numFmtId="0" fontId="30" fillId="25" borderId="47" xfId="0" applyFont="1" applyFill="1" applyBorder="1" applyAlignment="1">
      <alignment horizontal="center" vertical="center" shrinkToFit="1"/>
    </xf>
    <xf numFmtId="0" fontId="50" fillId="25" borderId="29" xfId="0" applyFont="1" applyFill="1" applyBorder="1" applyAlignment="1">
      <alignment horizontal="center" vertical="center" shrinkToFit="1"/>
    </xf>
    <xf numFmtId="0" fontId="50" fillId="25" borderId="0" xfId="0" applyFont="1" applyFill="1" applyBorder="1" applyAlignment="1">
      <alignment horizontal="center" vertical="center" shrinkToFit="1"/>
    </xf>
    <xf numFmtId="0" fontId="50" fillId="25" borderId="47" xfId="0" applyFont="1" applyFill="1" applyBorder="1" applyAlignment="1">
      <alignment horizontal="center" vertical="center" shrinkToFit="1"/>
    </xf>
    <xf numFmtId="0" fontId="45" fillId="25" borderId="29" xfId="0" applyFont="1" applyFill="1" applyBorder="1" applyAlignment="1">
      <alignment horizontal="left" vertical="center" shrinkToFit="1"/>
    </xf>
    <xf numFmtId="0" fontId="45" fillId="25" borderId="0" xfId="0" applyFont="1" applyFill="1" applyBorder="1" applyAlignment="1">
      <alignment horizontal="left" vertical="center" shrinkToFit="1"/>
    </xf>
    <xf numFmtId="0" fontId="45" fillId="25" borderId="47" xfId="0" applyFont="1" applyFill="1" applyBorder="1" applyAlignment="1">
      <alignment horizontal="left" vertical="center" shrinkToFit="1"/>
    </xf>
    <xf numFmtId="0" fontId="46" fillId="25" borderId="29" xfId="0" applyFont="1" applyFill="1" applyBorder="1" applyAlignment="1">
      <alignment horizontal="left" vertical="center" shrinkToFit="1"/>
    </xf>
    <xf numFmtId="0" fontId="46" fillId="25" borderId="0" xfId="0" applyFont="1" applyFill="1" applyBorder="1" applyAlignment="1">
      <alignment horizontal="left" vertical="center" shrinkToFit="1"/>
    </xf>
    <xf numFmtId="0" fontId="46" fillId="25" borderId="47" xfId="0" applyFont="1" applyFill="1" applyBorder="1" applyAlignment="1">
      <alignment horizontal="left" vertical="center" shrinkToFit="1"/>
    </xf>
    <xf numFmtId="0" fontId="31" fillId="25" borderId="51" xfId="0" applyFont="1" applyFill="1" applyBorder="1" applyAlignment="1">
      <alignment horizontal="center" vertical="center" shrinkToFit="1"/>
    </xf>
    <xf numFmtId="0" fontId="31" fillId="25" borderId="52" xfId="0" applyFont="1" applyFill="1" applyBorder="1" applyAlignment="1">
      <alignment horizontal="center" vertical="center" shrinkToFit="1"/>
    </xf>
    <xf numFmtId="0" fontId="31" fillId="25" borderId="53" xfId="0" applyFont="1" applyFill="1" applyBorder="1" applyAlignment="1">
      <alignment horizontal="center" vertical="center" shrinkToFit="1"/>
    </xf>
    <xf numFmtId="0" fontId="44" fillId="25" borderId="29" xfId="0" applyFont="1" applyFill="1" applyBorder="1" applyAlignment="1">
      <alignment horizontal="center" vertical="center" shrinkToFit="1"/>
    </xf>
    <xf numFmtId="0" fontId="44" fillId="25" borderId="0" xfId="0" applyFont="1" applyFill="1" applyBorder="1" applyAlignment="1">
      <alignment horizontal="center" vertical="center" shrinkToFit="1"/>
    </xf>
    <xf numFmtId="0" fontId="44" fillId="25" borderId="47" xfId="0" applyFont="1" applyFill="1" applyBorder="1" applyAlignment="1">
      <alignment horizontal="center" vertical="center" shrinkToFit="1"/>
    </xf>
    <xf numFmtId="0" fontId="43" fillId="25" borderId="29" xfId="0" applyFont="1" applyFill="1" applyBorder="1" applyAlignment="1">
      <alignment horizontal="center" vertical="center" shrinkToFit="1"/>
    </xf>
    <xf numFmtId="0" fontId="43" fillId="25" borderId="0" xfId="0" applyFont="1" applyFill="1" applyBorder="1" applyAlignment="1">
      <alignment horizontal="center" vertical="center" shrinkToFit="1"/>
    </xf>
    <xf numFmtId="0" fontId="43" fillId="25" borderId="47" xfId="0" applyFont="1" applyFill="1" applyBorder="1" applyAlignment="1">
      <alignment horizontal="center" vertical="center" shrinkToFit="1"/>
    </xf>
    <xf numFmtId="0" fontId="46" fillId="25" borderId="29" xfId="0" applyFont="1" applyFill="1" applyBorder="1" applyAlignment="1">
      <alignment horizontal="right" vertical="center" shrinkToFit="1"/>
    </xf>
    <xf numFmtId="0" fontId="46" fillId="25" borderId="0" xfId="0" applyFont="1" applyFill="1" applyBorder="1" applyAlignment="1">
      <alignment horizontal="right" vertical="center" shrinkToFit="1"/>
    </xf>
    <xf numFmtId="0" fontId="46" fillId="25" borderId="47" xfId="0" applyFont="1" applyFill="1" applyBorder="1" applyAlignment="1">
      <alignment horizontal="right" vertical="center" shrinkToFit="1"/>
    </xf>
    <xf numFmtId="0" fontId="39" fillId="25" borderId="29" xfId="0" applyFont="1" applyFill="1" applyBorder="1" applyAlignment="1">
      <alignment horizontal="center" vertical="center" shrinkToFit="1"/>
    </xf>
    <xf numFmtId="0" fontId="39" fillId="25" borderId="0" xfId="0" applyFont="1" applyFill="1" applyBorder="1" applyAlignment="1">
      <alignment horizontal="center" vertical="center" shrinkToFit="1"/>
    </xf>
    <xf numFmtId="0" fontId="39" fillId="25" borderId="47" xfId="0" applyFont="1" applyFill="1" applyBorder="1" applyAlignment="1">
      <alignment horizontal="center" vertical="center" shrinkToFit="1"/>
    </xf>
    <xf numFmtId="0" fontId="41" fillId="25" borderId="51" xfId="0" applyFont="1" applyFill="1" applyBorder="1" applyAlignment="1">
      <alignment horizontal="center" vertical="center" shrinkToFit="1"/>
    </xf>
    <xf numFmtId="0" fontId="41" fillId="25" borderId="52" xfId="0" applyFont="1" applyFill="1" applyBorder="1" applyAlignment="1">
      <alignment horizontal="center" vertical="center" shrinkToFit="1"/>
    </xf>
    <xf numFmtId="0" fontId="41" fillId="25" borderId="53" xfId="0" applyFont="1" applyFill="1" applyBorder="1" applyAlignment="1">
      <alignment horizontal="center" vertical="center" shrinkToFit="1"/>
    </xf>
    <xf numFmtId="0" fontId="42" fillId="25" borderId="29" xfId="0" applyFont="1" applyFill="1" applyBorder="1" applyAlignment="1">
      <alignment horizontal="center" vertical="center" shrinkToFit="1"/>
    </xf>
    <xf numFmtId="0" fontId="42" fillId="25" borderId="0" xfId="0" applyFont="1" applyFill="1" applyBorder="1" applyAlignment="1">
      <alignment horizontal="center" vertical="center" shrinkToFit="1"/>
    </xf>
    <xf numFmtId="0" fontId="42" fillId="25" borderId="47" xfId="0" applyFont="1" applyFill="1" applyBorder="1" applyAlignment="1">
      <alignment horizontal="center" vertical="center" shrinkToFit="1"/>
    </xf>
    <xf numFmtId="0" fontId="36" fillId="25" borderId="29" xfId="0" applyFont="1" applyFill="1" applyBorder="1" applyAlignment="1">
      <alignment horizontal="left" vertical="center" shrinkToFit="1"/>
    </xf>
    <xf numFmtId="0" fontId="36" fillId="25" borderId="0" xfId="0" applyFont="1" applyFill="1" applyBorder="1" applyAlignment="1">
      <alignment horizontal="left" vertical="center" shrinkToFit="1"/>
    </xf>
    <xf numFmtId="0" fontId="36" fillId="25" borderId="47" xfId="0" applyFont="1" applyFill="1" applyBorder="1" applyAlignment="1">
      <alignment horizontal="left" vertical="center" shrinkToFit="1"/>
    </xf>
    <xf numFmtId="0" fontId="35" fillId="25" borderId="29" xfId="0" applyFont="1" applyFill="1" applyBorder="1" applyAlignment="1">
      <alignment horizontal="center" vertical="center" shrinkToFit="1"/>
    </xf>
    <xf numFmtId="0" fontId="35" fillId="25" borderId="0" xfId="0" applyFont="1" applyFill="1" applyBorder="1" applyAlignment="1">
      <alignment horizontal="center" vertical="center" shrinkToFit="1"/>
    </xf>
    <xf numFmtId="0" fontId="35" fillId="25" borderId="47" xfId="0" applyFont="1" applyFill="1" applyBorder="1" applyAlignment="1">
      <alignment horizontal="center" vertical="center" shrinkToFit="1"/>
    </xf>
    <xf numFmtId="0" fontId="33" fillId="25" borderId="29" xfId="0" applyFont="1" applyFill="1" applyBorder="1" applyAlignment="1">
      <alignment horizontal="right" vertical="center" shrinkToFit="1"/>
    </xf>
    <xf numFmtId="0" fontId="33" fillId="25" borderId="0" xfId="0" applyFont="1" applyFill="1" applyBorder="1" applyAlignment="1">
      <alignment horizontal="right" vertical="center" shrinkToFit="1"/>
    </xf>
    <xf numFmtId="0" fontId="33" fillId="25" borderId="47" xfId="0" applyFont="1" applyFill="1" applyBorder="1" applyAlignment="1">
      <alignment horizontal="right" vertical="center" shrinkToFit="1"/>
    </xf>
    <xf numFmtId="0" fontId="55" fillId="25" borderId="29" xfId="0" applyFont="1" applyFill="1" applyBorder="1" applyAlignment="1">
      <alignment horizontal="center" vertical="center" shrinkToFit="1"/>
    </xf>
    <xf numFmtId="0" fontId="46" fillId="25" borderId="0" xfId="0" applyFont="1" applyFill="1" applyBorder="1" applyAlignment="1">
      <alignment horizontal="center" vertical="center" shrinkToFit="1"/>
    </xf>
    <xf numFmtId="0" fontId="46" fillId="25" borderId="47" xfId="0" applyFont="1" applyFill="1" applyBorder="1" applyAlignment="1">
      <alignment horizontal="center" vertical="center" shrinkToFit="1"/>
    </xf>
    <xf numFmtId="0" fontId="34" fillId="25" borderId="29" xfId="0" applyFont="1" applyFill="1" applyBorder="1" applyAlignment="1">
      <alignment horizontal="left" vertical="center" shrinkToFit="1"/>
    </xf>
    <xf numFmtId="0" fontId="34" fillId="25" borderId="0" xfId="0" applyFont="1" applyFill="1" applyBorder="1" applyAlignment="1">
      <alignment horizontal="left" vertical="center" shrinkToFit="1"/>
    </xf>
    <xf numFmtId="0" fontId="34" fillId="25" borderId="47" xfId="0" applyFont="1" applyFill="1" applyBorder="1" applyAlignment="1">
      <alignment horizontal="left" vertical="center" shrinkToFit="1"/>
    </xf>
    <xf numFmtId="0" fontId="27" fillId="30" borderId="75" xfId="19" applyFont="1" applyFill="1" applyBorder="1" applyAlignment="1"/>
    <xf numFmtId="0" fontId="27" fillId="30" borderId="76" xfId="19" applyFont="1" applyFill="1" applyBorder="1" applyAlignment="1"/>
    <xf numFmtId="0" fontId="27" fillId="30" borderId="77" xfId="19" applyFont="1" applyFill="1" applyBorder="1" applyAlignment="1"/>
    <xf numFmtId="0" fontId="3" fillId="25" borderId="29" xfId="0" applyFont="1" applyFill="1" applyBorder="1" applyAlignment="1">
      <alignment horizontal="center" vertical="center" shrinkToFit="1"/>
    </xf>
    <xf numFmtId="0" fontId="3" fillId="25" borderId="0" xfId="0" applyFont="1" applyFill="1" applyBorder="1" applyAlignment="1">
      <alignment horizontal="center" vertical="center" shrinkToFit="1"/>
    </xf>
    <xf numFmtId="0" fontId="3" fillId="25" borderId="47" xfId="0" applyFont="1" applyFill="1" applyBorder="1" applyAlignment="1">
      <alignment horizontal="center" vertical="center" shrinkToFit="1"/>
    </xf>
    <xf numFmtId="0" fontId="21" fillId="25" borderId="54" xfId="0" applyFont="1" applyFill="1" applyBorder="1" applyAlignment="1">
      <alignment horizontal="center" vertical="center" shrinkToFit="1"/>
    </xf>
    <xf numFmtId="0" fontId="21" fillId="25" borderId="55" xfId="0" applyFont="1" applyFill="1" applyBorder="1" applyAlignment="1">
      <alignment horizontal="center" vertical="center" shrinkToFit="1"/>
    </xf>
    <xf numFmtId="0" fontId="21" fillId="25" borderId="56" xfId="0" applyFont="1" applyFill="1" applyBorder="1" applyAlignment="1">
      <alignment horizontal="center" vertical="center" shrinkToFit="1"/>
    </xf>
    <xf numFmtId="0" fontId="3" fillId="0" borderId="71" xfId="0" applyNumberFormat="1" applyFont="1" applyFill="1" applyBorder="1" applyAlignment="1">
      <alignment horizontal="center" vertical="center" shrinkToFit="1"/>
    </xf>
    <xf numFmtId="0" fontId="3" fillId="0" borderId="72" xfId="0" applyNumberFormat="1" applyFont="1" applyFill="1" applyBorder="1" applyAlignment="1">
      <alignment horizontal="center" vertical="center" shrinkToFit="1"/>
    </xf>
    <xf numFmtId="0" fontId="3" fillId="0" borderId="72" xfId="0" applyFont="1" applyFill="1" applyBorder="1" applyAlignment="1">
      <alignment vertical="center"/>
    </xf>
    <xf numFmtId="0" fontId="3" fillId="0" borderId="29" xfId="0" applyFont="1" applyFill="1" applyBorder="1" applyAlignment="1">
      <alignment horizontal="center" vertical="center" shrinkToFit="1"/>
    </xf>
    <xf numFmtId="0" fontId="3" fillId="0" borderId="0" xfId="0" applyFont="1" applyFill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Alignment="1">
      <alignment vertical="center"/>
    </xf>
    <xf numFmtId="0" fontId="3" fillId="25" borderId="51" xfId="0" applyFont="1" applyFill="1" applyBorder="1" applyAlignment="1">
      <alignment horizontal="center" vertical="center" shrinkToFit="1"/>
    </xf>
    <xf numFmtId="0" fontId="3" fillId="25" borderId="52" xfId="0" applyFont="1" applyFill="1" applyBorder="1" applyAlignment="1">
      <alignment horizontal="center" vertical="center" shrinkToFit="1"/>
    </xf>
    <xf numFmtId="0" fontId="3" fillId="25" borderId="53" xfId="0" applyFont="1" applyFill="1" applyBorder="1" applyAlignment="1">
      <alignment horizontal="center" vertical="center" shrinkToFit="1"/>
    </xf>
    <xf numFmtId="0" fontId="0" fillId="25" borderId="29" xfId="0" applyFont="1" applyFill="1" applyBorder="1" applyAlignment="1">
      <alignment horizontal="center" vertical="center" shrinkToFit="1"/>
    </xf>
    <xf numFmtId="0" fontId="3" fillId="26" borderId="48" xfId="0" applyNumberFormat="1" applyFont="1" applyFill="1" applyBorder="1" applyAlignment="1">
      <alignment horizontal="center" vertical="center" shrinkToFit="1"/>
    </xf>
    <xf numFmtId="0" fontId="3" fillId="26" borderId="49" xfId="0" applyNumberFormat="1" applyFont="1" applyFill="1" applyBorder="1" applyAlignment="1">
      <alignment horizontal="center" vertical="center" shrinkToFit="1"/>
    </xf>
    <xf numFmtId="0" fontId="3" fillId="26" borderId="50" xfId="0" applyNumberFormat="1" applyFont="1" applyFill="1" applyBorder="1" applyAlignment="1">
      <alignment horizontal="center" vertical="center" shrinkToFit="1"/>
    </xf>
    <xf numFmtId="0" fontId="3" fillId="25" borderId="29" xfId="19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0" fontId="25" fillId="25" borderId="29" xfId="0" applyFont="1" applyFill="1" applyBorder="1" applyAlignment="1">
      <alignment horizontal="center" vertical="center" shrinkToFit="1"/>
    </xf>
    <xf numFmtId="0" fontId="25" fillId="25" borderId="0" xfId="0" applyFont="1" applyFill="1" applyBorder="1" applyAlignment="1">
      <alignment horizontal="center" vertical="center" shrinkToFit="1"/>
    </xf>
    <xf numFmtId="0" fontId="25" fillId="25" borderId="47" xfId="0" applyFont="1" applyFill="1" applyBorder="1" applyAlignment="1">
      <alignment horizontal="center" vertical="center" shrinkToFit="1"/>
    </xf>
    <xf numFmtId="0" fontId="57" fillId="25" borderId="29" xfId="19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0" fontId="57" fillId="0" borderId="47" xfId="0" applyFont="1" applyBorder="1" applyAlignment="1">
      <alignment horizontal="center"/>
    </xf>
    <xf numFmtId="0" fontId="26" fillId="25" borderId="54" xfId="0" applyFont="1" applyFill="1" applyBorder="1" applyAlignment="1">
      <alignment horizontal="center" vertical="center" shrinkToFit="1"/>
    </xf>
    <xf numFmtId="0" fontId="26" fillId="25" borderId="55" xfId="0" applyFont="1" applyFill="1" applyBorder="1" applyAlignment="1">
      <alignment horizontal="center" vertical="center" shrinkToFit="1"/>
    </xf>
    <xf numFmtId="0" fontId="26" fillId="25" borderId="56" xfId="0" applyFont="1" applyFill="1" applyBorder="1" applyAlignment="1">
      <alignment horizontal="center" vertical="center" shrinkToFit="1"/>
    </xf>
    <xf numFmtId="0" fontId="25" fillId="26" borderId="48" xfId="0" applyNumberFormat="1" applyFont="1" applyFill="1" applyBorder="1" applyAlignment="1">
      <alignment horizontal="center" vertical="center" shrinkToFit="1"/>
    </xf>
    <xf numFmtId="0" fontId="25" fillId="26" borderId="49" xfId="0" applyNumberFormat="1" applyFont="1" applyFill="1" applyBorder="1" applyAlignment="1">
      <alignment horizontal="center" vertical="center" shrinkToFit="1"/>
    </xf>
    <xf numFmtId="0" fontId="25" fillId="26" borderId="50" xfId="0" applyNumberFormat="1" applyFont="1" applyFill="1" applyBorder="1" applyAlignment="1">
      <alignment horizontal="center" vertical="center" shrinkToFit="1"/>
    </xf>
    <xf numFmtId="0" fontId="0" fillId="25" borderId="29" xfId="19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57" fillId="25" borderId="29" xfId="0" applyFont="1" applyFill="1" applyBorder="1" applyAlignment="1">
      <alignment horizontal="center" vertical="center" shrinkToFit="1"/>
    </xf>
    <xf numFmtId="0" fontId="57" fillId="25" borderId="0" xfId="0" applyFont="1" applyFill="1" applyBorder="1" applyAlignment="1">
      <alignment horizontal="center" vertical="center" shrinkToFit="1"/>
    </xf>
    <xf numFmtId="0" fontId="25" fillId="25" borderId="51" xfId="0" applyFont="1" applyFill="1" applyBorder="1" applyAlignment="1">
      <alignment horizontal="center" vertical="center" shrinkToFit="1"/>
    </xf>
    <xf numFmtId="0" fontId="25" fillId="25" borderId="52" xfId="0" applyFont="1" applyFill="1" applyBorder="1" applyAlignment="1">
      <alignment horizontal="center" vertical="center" shrinkToFit="1"/>
    </xf>
    <xf numFmtId="0" fontId="25" fillId="25" borderId="53" xfId="0" applyFont="1" applyFill="1" applyBorder="1" applyAlignment="1">
      <alignment horizontal="center" vertical="center" shrinkToFit="1"/>
    </xf>
    <xf numFmtId="0" fontId="3" fillId="25" borderId="48" xfId="19" applyFont="1" applyFill="1" applyBorder="1" applyAlignment="1">
      <alignment horizontal="center" vertical="center"/>
    </xf>
    <xf numFmtId="0" fontId="3" fillId="25" borderId="49" xfId="19" applyFont="1" applyFill="1" applyBorder="1" applyAlignment="1">
      <alignment horizontal="center" vertical="center"/>
    </xf>
    <xf numFmtId="0" fontId="3" fillId="25" borderId="50" xfId="19" applyFont="1" applyFill="1" applyBorder="1" applyAlignment="1">
      <alignment horizontal="center" vertical="center"/>
    </xf>
    <xf numFmtId="0" fontId="3" fillId="25" borderId="61" xfId="19" applyFont="1" applyFill="1" applyBorder="1" applyAlignment="1">
      <alignment horizontal="center" vertical="center"/>
    </xf>
    <xf numFmtId="0" fontId="3" fillId="25" borderId="60" xfId="19" applyFont="1" applyFill="1" applyBorder="1" applyAlignment="1">
      <alignment horizontal="center" vertical="center"/>
    </xf>
    <xf numFmtId="0" fontId="3" fillId="25" borderId="62" xfId="19" applyFont="1" applyFill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3" fillId="29" borderId="48" xfId="0" applyNumberFormat="1" applyFont="1" applyFill="1" applyBorder="1" applyAlignment="1">
      <alignment horizontal="center" vertical="center" shrinkToFit="1"/>
    </xf>
    <xf numFmtId="0" fontId="3" fillId="29" borderId="49" xfId="0" applyNumberFormat="1" applyFont="1" applyFill="1" applyBorder="1" applyAlignment="1">
      <alignment horizontal="center" vertical="center" shrinkToFit="1"/>
    </xf>
    <xf numFmtId="0" fontId="3" fillId="29" borderId="50" xfId="0" applyNumberFormat="1" applyFont="1" applyFill="1" applyBorder="1" applyAlignment="1">
      <alignment horizontal="center" vertical="center" shrinkToFit="1"/>
    </xf>
    <xf numFmtId="0" fontId="0" fillId="25" borderId="51" xfId="0" applyFont="1" applyFill="1" applyBorder="1" applyAlignment="1">
      <alignment horizontal="center" vertical="center" shrinkToFit="1"/>
    </xf>
    <xf numFmtId="0" fontId="57" fillId="25" borderId="47" xfId="0" applyFont="1" applyFill="1" applyBorder="1" applyAlignment="1">
      <alignment horizontal="center" vertical="center" shrinkToFit="1"/>
    </xf>
    <xf numFmtId="0" fontId="3" fillId="25" borderId="58" xfId="19" applyFont="1" applyFill="1" applyBorder="1" applyAlignment="1">
      <alignment horizontal="center"/>
    </xf>
    <xf numFmtId="0" fontId="3" fillId="0" borderId="58" xfId="0" applyFont="1" applyBorder="1" applyAlignment="1">
      <alignment horizont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20" fillId="24" borderId="0" xfId="0" applyFont="1" applyFill="1" applyBorder="1" applyAlignment="1">
      <alignment horizontal="center" shrinkToFit="1"/>
    </xf>
    <xf numFmtId="0" fontId="21" fillId="24" borderId="15" xfId="0" applyFont="1" applyFill="1" applyBorder="1" applyAlignment="1">
      <alignment horizontal="center" vertical="center" textRotation="180" shrinkToFit="1"/>
    </xf>
    <xf numFmtId="0" fontId="21" fillId="24" borderId="13" xfId="0" applyFont="1" applyFill="1" applyBorder="1" applyAlignment="1">
      <alignment horizontal="center" vertical="center" textRotation="180" shrinkToFit="1"/>
    </xf>
    <xf numFmtId="0" fontId="21" fillId="24" borderId="14" xfId="0" applyFont="1" applyFill="1" applyBorder="1" applyAlignment="1">
      <alignment horizontal="center" vertical="center" textRotation="180" shrinkToFit="1"/>
    </xf>
    <xf numFmtId="0" fontId="23" fillId="24" borderId="15" xfId="0" applyFont="1" applyFill="1" applyBorder="1" applyAlignment="1">
      <alignment horizontal="center" vertical="center" textRotation="255" shrinkToFit="1"/>
    </xf>
    <xf numFmtId="0" fontId="23" fillId="24" borderId="13" xfId="0" applyFont="1" applyFill="1" applyBorder="1" applyAlignment="1">
      <alignment horizontal="center" vertical="center" textRotation="255" shrinkToFit="1"/>
    </xf>
    <xf numFmtId="0" fontId="23" fillId="24" borderId="14" xfId="0" applyFont="1" applyFill="1" applyBorder="1" applyAlignment="1">
      <alignment horizontal="center" vertical="center" textRotation="255" shrinkToFit="1"/>
    </xf>
    <xf numFmtId="0" fontId="21" fillId="24" borderId="25" xfId="0" applyFont="1" applyFill="1" applyBorder="1" applyAlignment="1">
      <alignment horizontal="center" vertical="center" textRotation="255" shrinkToFit="1"/>
    </xf>
    <xf numFmtId="0" fontId="21" fillId="24" borderId="12" xfId="0" applyFont="1" applyFill="1" applyBorder="1" applyAlignment="1">
      <alignment horizontal="center" vertical="center" textRotation="180" shrinkToFit="1"/>
    </xf>
    <xf numFmtId="0" fontId="23" fillId="24" borderId="32" xfId="0" applyFont="1" applyFill="1" applyBorder="1" applyAlignment="1">
      <alignment horizontal="center" vertical="center" textRotation="255" shrinkToFit="1"/>
    </xf>
    <xf numFmtId="0" fontId="21" fillId="24" borderId="27" xfId="0" applyFont="1" applyFill="1" applyBorder="1" applyAlignment="1">
      <alignment horizontal="center" vertical="center" textRotation="255" shrinkToFit="1"/>
    </xf>
    <xf numFmtId="0" fontId="21" fillId="28" borderId="25" xfId="0" applyFont="1" applyFill="1" applyBorder="1" applyAlignment="1">
      <alignment horizontal="center" vertical="center" textRotation="255" shrinkToFit="1"/>
    </xf>
    <xf numFmtId="0" fontId="21" fillId="28" borderId="27" xfId="0" applyFont="1" applyFill="1" applyBorder="1" applyAlignment="1">
      <alignment horizontal="center" vertical="center" textRotation="255" shrinkToFit="1"/>
    </xf>
    <xf numFmtId="0" fontId="23" fillId="24" borderId="63" xfId="0" applyFont="1" applyFill="1" applyBorder="1" applyAlignment="1">
      <alignment horizontal="center" vertical="center" textRotation="255" shrinkToFit="1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0000FF"/>
      <color rgb="FFFF6600"/>
      <color rgb="FFFF0D9D"/>
      <color rgb="FFF35F9E"/>
      <color rgb="FFF793BE"/>
      <color rgb="FF126AD4"/>
      <color rgb="FFFF9900"/>
      <color rgb="FFFFCC00"/>
      <color rgb="FFFF66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5.png"/><Relationship Id="rId39" Type="http://schemas.openxmlformats.org/officeDocument/2006/relationships/image" Target="../media/image36.jpeg"/><Relationship Id="rId21" Type="http://schemas.openxmlformats.org/officeDocument/2006/relationships/image" Target="../media/image21.jpeg"/><Relationship Id="rId34" Type="http://schemas.openxmlformats.org/officeDocument/2006/relationships/image" Target="../media/image3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microsoft.com/office/2007/relationships/hdphoto" Target="../media/hdphoto1.wdp"/><Relationship Id="rId33" Type="http://schemas.microsoft.com/office/2007/relationships/hdphoto" Target="../media/hdphoto3.wdp"/><Relationship Id="rId38" Type="http://schemas.openxmlformats.org/officeDocument/2006/relationships/image" Target="../media/image35.pn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29" Type="http://schemas.openxmlformats.org/officeDocument/2006/relationships/image" Target="../media/image27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0.png"/><Relationship Id="rId37" Type="http://schemas.openxmlformats.org/officeDocument/2006/relationships/image" Target="../media/image3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6.jpeg"/><Relationship Id="rId36" Type="http://schemas.openxmlformats.org/officeDocument/2006/relationships/image" Target="../media/image3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29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microsoft.com/office/2007/relationships/hdphoto" Target="../media/hdphoto2.wdp"/><Relationship Id="rId30" Type="http://schemas.openxmlformats.org/officeDocument/2006/relationships/image" Target="../media/image28.png"/><Relationship Id="rId35" Type="http://schemas.openxmlformats.org/officeDocument/2006/relationships/image" Target="../media/image32.jp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201088</xdr:colOff>
      <xdr:row>37</xdr:row>
      <xdr:rowOff>139686</xdr:rowOff>
    </xdr:from>
    <xdr:to>
      <xdr:col>33</xdr:col>
      <xdr:colOff>116420</xdr:colOff>
      <xdr:row>38</xdr:row>
      <xdr:rowOff>222235</xdr:rowOff>
    </xdr:to>
    <xdr:sp macro="" textlink="">
      <xdr:nvSpPr>
        <xdr:cNvPr id="2" name="矩形 1"/>
        <xdr:cNvSpPr/>
      </xdr:nvSpPr>
      <xdr:spPr>
        <a:xfrm>
          <a:off x="9954688" y="9839946"/>
          <a:ext cx="1134532" cy="33400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0000"/>
                </a:solidFill>
                <a:prstDash val="solid"/>
              </a:ln>
              <a:solidFill>
                <a:schemeClr val="accent2"/>
              </a:solidFill>
              <a:effectLst/>
              <a:ea typeface="華康少女文字W7" pitchFamily="49" charset="-120"/>
            </a:rPr>
            <a:t>泡菜燒肉</a:t>
          </a:r>
        </a:p>
      </xdr:txBody>
    </xdr:sp>
    <xdr:clientData/>
  </xdr:twoCellAnchor>
  <xdr:twoCellAnchor>
    <xdr:from>
      <xdr:col>30</xdr:col>
      <xdr:colOff>222250</xdr:colOff>
      <xdr:row>35</xdr:row>
      <xdr:rowOff>99484</xdr:rowOff>
    </xdr:from>
    <xdr:to>
      <xdr:col>35</xdr:col>
      <xdr:colOff>95250</xdr:colOff>
      <xdr:row>37</xdr:row>
      <xdr:rowOff>95251</xdr:rowOff>
    </xdr:to>
    <xdr:sp macro="" textlink="">
      <xdr:nvSpPr>
        <xdr:cNvPr id="3" name="矩形 2"/>
        <xdr:cNvSpPr/>
      </xdr:nvSpPr>
      <xdr:spPr>
        <a:xfrm>
          <a:off x="10280650" y="9449224"/>
          <a:ext cx="1397000" cy="34628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B0F0"/>
              </a:solidFill>
              <a:effectLst/>
              <a:ea typeface="華康少女文字W7" pitchFamily="49" charset="-120"/>
            </a:rPr>
            <a:t>洋蔥排骨</a:t>
          </a:r>
        </a:p>
      </xdr:txBody>
    </xdr:sp>
    <xdr:clientData/>
  </xdr:twoCellAnchor>
  <xdr:twoCellAnchor>
    <xdr:from>
      <xdr:col>26</xdr:col>
      <xdr:colOff>285751</xdr:colOff>
      <xdr:row>5</xdr:row>
      <xdr:rowOff>137583</xdr:rowOff>
    </xdr:from>
    <xdr:to>
      <xdr:col>30</xdr:col>
      <xdr:colOff>190500</xdr:colOff>
      <xdr:row>6</xdr:row>
      <xdr:rowOff>181590</xdr:rowOff>
    </xdr:to>
    <xdr:sp macro="" textlink="">
      <xdr:nvSpPr>
        <xdr:cNvPr id="4" name="矩形 3"/>
        <xdr:cNvSpPr/>
      </xdr:nvSpPr>
      <xdr:spPr>
        <a:xfrm>
          <a:off x="9124951" y="2080683"/>
          <a:ext cx="1123949" cy="31070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0" cap="none" spc="0">
              <a:ln w="3175">
                <a:solidFill>
                  <a:srgbClr val="0000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焗烤螺絲麵</a:t>
          </a:r>
        </a:p>
      </xdr:txBody>
    </xdr:sp>
    <xdr:clientData/>
  </xdr:twoCellAnchor>
  <xdr:twoCellAnchor>
    <xdr:from>
      <xdr:col>25</xdr:col>
      <xdr:colOff>328084</xdr:colOff>
      <xdr:row>18</xdr:row>
      <xdr:rowOff>42332</xdr:rowOff>
    </xdr:from>
    <xdr:to>
      <xdr:col>30</xdr:col>
      <xdr:colOff>0</xdr:colOff>
      <xdr:row>20</xdr:row>
      <xdr:rowOff>8</xdr:rowOff>
    </xdr:to>
    <xdr:sp macro="" textlink="">
      <xdr:nvSpPr>
        <xdr:cNvPr id="5" name="矩形 4"/>
        <xdr:cNvSpPr/>
      </xdr:nvSpPr>
      <xdr:spPr>
        <a:xfrm>
          <a:off x="8839624" y="5162972"/>
          <a:ext cx="1218776" cy="38439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endParaRPr lang="zh-TW" altLang="en-US" sz="1000" b="1" cap="none" spc="0">
            <a:ln w="3175">
              <a:solidFill>
                <a:srgbClr val="FF0000"/>
              </a:solidFill>
              <a:prstDash val="solid"/>
            </a:ln>
            <a:solidFill>
              <a:srgbClr val="FF0000"/>
            </a:solidFill>
            <a:effectLst/>
            <a:ea typeface="華康少女文字W7" pitchFamily="49" charset="-120"/>
          </a:endParaRPr>
        </a:p>
      </xdr:txBody>
    </xdr:sp>
    <xdr:clientData/>
  </xdr:twoCellAnchor>
  <xdr:twoCellAnchor>
    <xdr:from>
      <xdr:col>36</xdr:col>
      <xdr:colOff>126999</xdr:colOff>
      <xdr:row>14</xdr:row>
      <xdr:rowOff>95251</xdr:rowOff>
    </xdr:from>
    <xdr:to>
      <xdr:col>40</xdr:col>
      <xdr:colOff>52915</xdr:colOff>
      <xdr:row>15</xdr:row>
      <xdr:rowOff>95249</xdr:rowOff>
    </xdr:to>
    <xdr:sp macro="" textlink="">
      <xdr:nvSpPr>
        <xdr:cNvPr id="6" name="矩形 5"/>
        <xdr:cNvSpPr/>
      </xdr:nvSpPr>
      <xdr:spPr>
        <a:xfrm>
          <a:off x="12014199" y="4240531"/>
          <a:ext cx="1145116" cy="26669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1000" b="1" cap="none" spc="0">
              <a:ln w="3175">
                <a:solidFill>
                  <a:srgbClr val="FFFF00"/>
                </a:solidFill>
                <a:prstDash val="solid"/>
              </a:ln>
              <a:solidFill>
                <a:srgbClr val="00FF00"/>
              </a:solidFill>
              <a:effectLst/>
              <a:latin typeface="+mn-lt"/>
              <a:ea typeface="華康少女文字W7" pitchFamily="49" charset="-120"/>
              <a:cs typeface="+mn-cs"/>
            </a:rPr>
            <a:t>芝麻球</a:t>
          </a:r>
        </a:p>
      </xdr:txBody>
    </xdr:sp>
    <xdr:clientData/>
  </xdr:twoCellAnchor>
  <xdr:twoCellAnchor>
    <xdr:from>
      <xdr:col>37</xdr:col>
      <xdr:colOff>52922</xdr:colOff>
      <xdr:row>7</xdr:row>
      <xdr:rowOff>225425</xdr:rowOff>
    </xdr:from>
    <xdr:to>
      <xdr:col>41</xdr:col>
      <xdr:colOff>179918</xdr:colOff>
      <xdr:row>9</xdr:row>
      <xdr:rowOff>52916</xdr:rowOff>
    </xdr:to>
    <xdr:sp macro="" textlink="">
      <xdr:nvSpPr>
        <xdr:cNvPr id="7" name="矩形 6"/>
        <xdr:cNvSpPr/>
      </xdr:nvSpPr>
      <xdr:spPr>
        <a:xfrm>
          <a:off x="12244922" y="2701925"/>
          <a:ext cx="1346196" cy="26945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B0F0"/>
                </a:solidFill>
                <a:prstDash val="solid"/>
              </a:ln>
              <a:solidFill>
                <a:srgbClr val="00B0F0"/>
              </a:solidFill>
              <a:effectLst/>
              <a:ea typeface="華康少女文字W7" pitchFamily="49" charset="-120"/>
            </a:rPr>
            <a:t>茶碗蒸</a:t>
          </a:r>
        </a:p>
      </xdr:txBody>
    </xdr:sp>
    <xdr:clientData/>
  </xdr:twoCellAnchor>
  <xdr:twoCellAnchor>
    <xdr:from>
      <xdr:col>27</xdr:col>
      <xdr:colOff>169334</xdr:colOff>
      <xdr:row>3</xdr:row>
      <xdr:rowOff>42331</xdr:rowOff>
    </xdr:from>
    <xdr:to>
      <xdr:col>32</xdr:col>
      <xdr:colOff>169334</xdr:colOff>
      <xdr:row>4</xdr:row>
      <xdr:rowOff>31749</xdr:rowOff>
    </xdr:to>
    <xdr:sp macro="" textlink="">
      <xdr:nvSpPr>
        <xdr:cNvPr id="8" name="矩形 7"/>
        <xdr:cNvSpPr/>
      </xdr:nvSpPr>
      <xdr:spPr>
        <a:xfrm>
          <a:off x="9313334" y="1452031"/>
          <a:ext cx="1524000" cy="25611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1" cap="none" spc="0">
              <a:ln w="12700">
                <a:solidFill>
                  <a:srgbClr val="92D050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芹菜甜不辣</a:t>
          </a:r>
        </a:p>
      </xdr:txBody>
    </xdr:sp>
    <xdr:clientData/>
  </xdr:twoCellAnchor>
  <xdr:twoCellAnchor>
    <xdr:from>
      <xdr:col>32</xdr:col>
      <xdr:colOff>201085</xdr:colOff>
      <xdr:row>2</xdr:row>
      <xdr:rowOff>266698</xdr:rowOff>
    </xdr:from>
    <xdr:to>
      <xdr:col>36</xdr:col>
      <xdr:colOff>116417</xdr:colOff>
      <xdr:row>3</xdr:row>
      <xdr:rowOff>188381</xdr:rowOff>
    </xdr:to>
    <xdr:sp macro="" textlink="">
      <xdr:nvSpPr>
        <xdr:cNvPr id="9" name="矩形 8"/>
        <xdr:cNvSpPr/>
      </xdr:nvSpPr>
      <xdr:spPr>
        <a:xfrm>
          <a:off x="10869085" y="1409698"/>
          <a:ext cx="1134532" cy="18838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00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番茄炒蛋</a:t>
          </a:r>
        </a:p>
      </xdr:txBody>
    </xdr:sp>
    <xdr:clientData/>
  </xdr:twoCellAnchor>
  <xdr:twoCellAnchor>
    <xdr:from>
      <xdr:col>38</xdr:col>
      <xdr:colOff>275167</xdr:colOff>
      <xdr:row>34</xdr:row>
      <xdr:rowOff>10583</xdr:rowOff>
    </xdr:from>
    <xdr:to>
      <xdr:col>42</xdr:col>
      <xdr:colOff>254000</xdr:colOff>
      <xdr:row>35</xdr:row>
      <xdr:rowOff>50374</xdr:rowOff>
    </xdr:to>
    <xdr:sp macro="" textlink="">
      <xdr:nvSpPr>
        <xdr:cNvPr id="10" name="矩形 9"/>
        <xdr:cNvSpPr/>
      </xdr:nvSpPr>
      <xdr:spPr>
        <a:xfrm>
          <a:off x="12771967" y="9093623"/>
          <a:ext cx="1198033" cy="30649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C000"/>
              </a:solidFill>
              <a:effectLst/>
              <a:latin typeface="+mn-lt"/>
              <a:ea typeface="華康少女文字W7" pitchFamily="49" charset="-120"/>
              <a:cs typeface="+mn-cs"/>
            </a:rPr>
            <a:t>雞塊</a:t>
          </a:r>
        </a:p>
      </xdr:txBody>
    </xdr:sp>
    <xdr:clientData/>
  </xdr:twoCellAnchor>
  <xdr:twoCellAnchor>
    <xdr:from>
      <xdr:col>31</xdr:col>
      <xdr:colOff>328085</xdr:colOff>
      <xdr:row>7</xdr:row>
      <xdr:rowOff>74083</xdr:rowOff>
    </xdr:from>
    <xdr:to>
      <xdr:col>36</xdr:col>
      <xdr:colOff>25590</xdr:colOff>
      <xdr:row>8</xdr:row>
      <xdr:rowOff>104865</xdr:rowOff>
    </xdr:to>
    <xdr:sp macro="" textlink="">
      <xdr:nvSpPr>
        <xdr:cNvPr id="11" name="矩形 10"/>
        <xdr:cNvSpPr/>
      </xdr:nvSpPr>
      <xdr:spPr>
        <a:xfrm>
          <a:off x="10668425" y="2550583"/>
          <a:ext cx="1244365" cy="29748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1" cap="none" spc="0">
              <a:ln w="3175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/>
              <a:ea typeface="華康少女文字W7" pitchFamily="49" charset="-120"/>
            </a:rPr>
            <a:t>波隆那燉肉</a:t>
          </a:r>
        </a:p>
      </xdr:txBody>
    </xdr:sp>
    <xdr:clientData/>
  </xdr:twoCellAnchor>
  <xdr:twoCellAnchor>
    <xdr:from>
      <xdr:col>26</xdr:col>
      <xdr:colOff>95252</xdr:colOff>
      <xdr:row>13</xdr:row>
      <xdr:rowOff>190500</xdr:rowOff>
    </xdr:from>
    <xdr:to>
      <xdr:col>30</xdr:col>
      <xdr:colOff>126992</xdr:colOff>
      <xdr:row>15</xdr:row>
      <xdr:rowOff>10582</xdr:rowOff>
    </xdr:to>
    <xdr:sp macro="" textlink="">
      <xdr:nvSpPr>
        <xdr:cNvPr id="12" name="矩形 11"/>
        <xdr:cNvSpPr/>
      </xdr:nvSpPr>
      <xdr:spPr>
        <a:xfrm>
          <a:off x="8934452" y="4069080"/>
          <a:ext cx="1250940" cy="35348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綠豆湯</a:t>
          </a:r>
        </a:p>
      </xdr:txBody>
    </xdr:sp>
    <xdr:clientData/>
  </xdr:twoCellAnchor>
  <xdr:twoCellAnchor>
    <xdr:from>
      <xdr:col>32</xdr:col>
      <xdr:colOff>52919</xdr:colOff>
      <xdr:row>10</xdr:row>
      <xdr:rowOff>0</xdr:rowOff>
    </xdr:from>
    <xdr:to>
      <xdr:col>35</xdr:col>
      <xdr:colOff>273240</xdr:colOff>
      <xdr:row>11</xdr:row>
      <xdr:rowOff>164646</xdr:rowOff>
    </xdr:to>
    <xdr:sp macro="" textlink="">
      <xdr:nvSpPr>
        <xdr:cNvPr id="13" name="矩形 12"/>
        <xdr:cNvSpPr/>
      </xdr:nvSpPr>
      <xdr:spPr>
        <a:xfrm>
          <a:off x="10720919" y="3093720"/>
          <a:ext cx="1134721" cy="41610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0" cap="none" spc="0">
              <a:ln w="3175">
                <a:solidFill>
                  <a:srgbClr val="0000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金黃脆薯</a:t>
          </a:r>
        </a:p>
      </xdr:txBody>
    </xdr:sp>
    <xdr:clientData/>
  </xdr:twoCellAnchor>
  <xdr:twoCellAnchor>
    <xdr:from>
      <xdr:col>26</xdr:col>
      <xdr:colOff>158748</xdr:colOff>
      <xdr:row>45</xdr:row>
      <xdr:rowOff>95249</xdr:rowOff>
    </xdr:from>
    <xdr:to>
      <xdr:col>30</xdr:col>
      <xdr:colOff>21165</xdr:colOff>
      <xdr:row>46</xdr:row>
      <xdr:rowOff>232835</xdr:rowOff>
    </xdr:to>
    <xdr:sp macro="" textlink="">
      <xdr:nvSpPr>
        <xdr:cNvPr id="14" name="矩形 13"/>
        <xdr:cNvSpPr/>
      </xdr:nvSpPr>
      <xdr:spPr>
        <a:xfrm>
          <a:off x="8997948" y="11822429"/>
          <a:ext cx="1081617" cy="31284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00B0F0"/>
                </a:solidFill>
                <a:prstDash val="solid"/>
              </a:ln>
              <a:solidFill>
                <a:srgbClr val="3366FF"/>
              </a:solidFill>
              <a:effectLst/>
              <a:ea typeface="華康少女文字W7" pitchFamily="49" charset="-120"/>
            </a:rPr>
            <a:t>雞肉堡</a:t>
          </a:r>
        </a:p>
      </xdr:txBody>
    </xdr:sp>
    <xdr:clientData/>
  </xdr:twoCellAnchor>
  <xdr:twoCellAnchor>
    <xdr:from>
      <xdr:col>26</xdr:col>
      <xdr:colOff>31754</xdr:colOff>
      <xdr:row>21</xdr:row>
      <xdr:rowOff>246585</xdr:rowOff>
    </xdr:from>
    <xdr:to>
      <xdr:col>30</xdr:col>
      <xdr:colOff>203978</xdr:colOff>
      <xdr:row>22</xdr:row>
      <xdr:rowOff>249768</xdr:rowOff>
    </xdr:to>
    <xdr:sp macro="" textlink="">
      <xdr:nvSpPr>
        <xdr:cNvPr id="15" name="矩形 14"/>
        <xdr:cNvSpPr/>
      </xdr:nvSpPr>
      <xdr:spPr>
        <a:xfrm>
          <a:off x="8870954" y="6060645"/>
          <a:ext cx="1391424" cy="26988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latin typeface="+mn-lt"/>
              <a:ea typeface="華康少女文字W7" pitchFamily="49" charset="-120"/>
              <a:cs typeface="+mn-cs"/>
            </a:rPr>
            <a:t>茄汁熱狗</a:t>
          </a:r>
        </a:p>
      </xdr:txBody>
    </xdr:sp>
    <xdr:clientData/>
  </xdr:twoCellAnchor>
  <xdr:twoCellAnchor>
    <xdr:from>
      <xdr:col>27</xdr:col>
      <xdr:colOff>317495</xdr:colOff>
      <xdr:row>32</xdr:row>
      <xdr:rowOff>42325</xdr:rowOff>
    </xdr:from>
    <xdr:to>
      <xdr:col>31</xdr:col>
      <xdr:colOff>243417</xdr:colOff>
      <xdr:row>33</xdr:row>
      <xdr:rowOff>69840</xdr:rowOff>
    </xdr:to>
    <xdr:sp macro="" textlink="">
      <xdr:nvSpPr>
        <xdr:cNvPr id="16" name="矩形 15"/>
        <xdr:cNvSpPr/>
      </xdr:nvSpPr>
      <xdr:spPr>
        <a:xfrm>
          <a:off x="9446255" y="8591965"/>
          <a:ext cx="1160362" cy="29421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0000"/>
                </a:solidFill>
                <a:prstDash val="solid"/>
              </a:ln>
              <a:solidFill>
                <a:schemeClr val="accent2"/>
              </a:solidFill>
              <a:effectLst/>
              <a:ea typeface="華康少女文字W7" pitchFamily="49" charset="-120"/>
            </a:rPr>
            <a:t>照燒豬排</a:t>
          </a:r>
        </a:p>
      </xdr:txBody>
    </xdr:sp>
    <xdr:clientData/>
  </xdr:twoCellAnchor>
  <xdr:twoCellAnchor>
    <xdr:from>
      <xdr:col>26</xdr:col>
      <xdr:colOff>285749</xdr:colOff>
      <xdr:row>16</xdr:row>
      <xdr:rowOff>190511</xdr:rowOff>
    </xdr:from>
    <xdr:to>
      <xdr:col>31</xdr:col>
      <xdr:colOff>275164</xdr:colOff>
      <xdr:row>18</xdr:row>
      <xdr:rowOff>1</xdr:rowOff>
    </xdr:to>
    <xdr:sp macro="" textlink="">
      <xdr:nvSpPr>
        <xdr:cNvPr id="17" name="矩形 16"/>
        <xdr:cNvSpPr/>
      </xdr:nvSpPr>
      <xdr:spPr>
        <a:xfrm>
          <a:off x="9124949" y="4869191"/>
          <a:ext cx="1513415" cy="25145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00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韓式泡菜鍋</a:t>
          </a:r>
        </a:p>
      </xdr:txBody>
    </xdr:sp>
    <xdr:clientData/>
  </xdr:twoCellAnchor>
  <xdr:twoCellAnchor>
    <xdr:from>
      <xdr:col>20</xdr:col>
      <xdr:colOff>232833</xdr:colOff>
      <xdr:row>19</xdr:row>
      <xdr:rowOff>190508</xdr:rowOff>
    </xdr:from>
    <xdr:to>
      <xdr:col>24</xdr:col>
      <xdr:colOff>237251</xdr:colOff>
      <xdr:row>21</xdr:row>
      <xdr:rowOff>10598</xdr:rowOff>
    </xdr:to>
    <xdr:sp macro="" textlink="">
      <xdr:nvSpPr>
        <xdr:cNvPr id="18" name="矩形 17"/>
        <xdr:cNvSpPr/>
      </xdr:nvSpPr>
      <xdr:spPr>
        <a:xfrm>
          <a:off x="7243233" y="5486408"/>
          <a:ext cx="1223618" cy="33825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1" cap="none" spc="0">
              <a:ln w="3175">
                <a:solidFill>
                  <a:srgbClr val="00FF00"/>
                </a:solidFill>
                <a:prstDash val="solid"/>
              </a:ln>
              <a:solidFill>
                <a:srgbClr val="00FF00"/>
              </a:solidFill>
              <a:effectLst/>
              <a:ea typeface="華康少女文字W7" pitchFamily="49" charset="-120"/>
            </a:rPr>
            <a:t>洋蔥油雞</a:t>
          </a:r>
        </a:p>
      </xdr:txBody>
    </xdr:sp>
    <xdr:clientData/>
  </xdr:twoCellAnchor>
  <xdr:twoCellAnchor>
    <xdr:from>
      <xdr:col>36</xdr:col>
      <xdr:colOff>253990</xdr:colOff>
      <xdr:row>36</xdr:row>
      <xdr:rowOff>4</xdr:rowOff>
    </xdr:from>
    <xdr:to>
      <xdr:col>40</xdr:col>
      <xdr:colOff>190492</xdr:colOff>
      <xdr:row>38</xdr:row>
      <xdr:rowOff>5</xdr:rowOff>
    </xdr:to>
    <xdr:sp macro="" textlink="">
      <xdr:nvSpPr>
        <xdr:cNvPr id="19" name="矩形 18"/>
        <xdr:cNvSpPr/>
      </xdr:nvSpPr>
      <xdr:spPr>
        <a:xfrm>
          <a:off x="12141190" y="9525004"/>
          <a:ext cx="1155702" cy="42672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滷蛋</a:t>
          </a:r>
        </a:p>
      </xdr:txBody>
    </xdr:sp>
    <xdr:clientData/>
  </xdr:twoCellAnchor>
  <xdr:twoCellAnchor>
    <xdr:from>
      <xdr:col>36</xdr:col>
      <xdr:colOff>1</xdr:colOff>
      <xdr:row>21</xdr:row>
      <xdr:rowOff>63500</xdr:rowOff>
    </xdr:from>
    <xdr:to>
      <xdr:col>40</xdr:col>
      <xdr:colOff>52915</xdr:colOff>
      <xdr:row>22</xdr:row>
      <xdr:rowOff>62443</xdr:rowOff>
    </xdr:to>
    <xdr:sp macro="" textlink="">
      <xdr:nvSpPr>
        <xdr:cNvPr id="20" name="矩形 19"/>
        <xdr:cNvSpPr/>
      </xdr:nvSpPr>
      <xdr:spPr>
        <a:xfrm>
          <a:off x="11887201" y="5877560"/>
          <a:ext cx="1272114" cy="26564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00FF"/>
              </a:solidFill>
              <a:effectLst/>
              <a:latin typeface="+mn-lt"/>
              <a:ea typeface="華康少女文字W7" pitchFamily="49" charset="-120"/>
              <a:cs typeface="+mn-cs"/>
            </a:rPr>
            <a:t>金黃雞腿</a:t>
          </a:r>
        </a:p>
      </xdr:txBody>
    </xdr:sp>
    <xdr:clientData/>
  </xdr:twoCellAnchor>
  <xdr:twoCellAnchor>
    <xdr:from>
      <xdr:col>26</xdr:col>
      <xdr:colOff>264586</xdr:colOff>
      <xdr:row>9</xdr:row>
      <xdr:rowOff>127011</xdr:rowOff>
    </xdr:from>
    <xdr:to>
      <xdr:col>30</xdr:col>
      <xdr:colOff>211670</xdr:colOff>
      <xdr:row>11</xdr:row>
      <xdr:rowOff>31747</xdr:rowOff>
    </xdr:to>
    <xdr:sp macro="" textlink="">
      <xdr:nvSpPr>
        <xdr:cNvPr id="21" name="矩形 20"/>
        <xdr:cNvSpPr/>
      </xdr:nvSpPr>
      <xdr:spPr>
        <a:xfrm>
          <a:off x="9103786" y="3045471"/>
          <a:ext cx="1166284" cy="33145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3366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檸檬雞柳</a:t>
          </a:r>
        </a:p>
      </xdr:txBody>
    </xdr:sp>
    <xdr:clientData/>
  </xdr:twoCellAnchor>
  <xdr:twoCellAnchor>
    <xdr:from>
      <xdr:col>23</xdr:col>
      <xdr:colOff>63495</xdr:colOff>
      <xdr:row>8</xdr:row>
      <xdr:rowOff>74085</xdr:rowOff>
    </xdr:from>
    <xdr:to>
      <xdr:col>26</xdr:col>
      <xdr:colOff>328084</xdr:colOff>
      <xdr:row>10</xdr:row>
      <xdr:rowOff>21166</xdr:rowOff>
    </xdr:to>
    <xdr:sp macro="" textlink="">
      <xdr:nvSpPr>
        <xdr:cNvPr id="22" name="矩形 21"/>
        <xdr:cNvSpPr/>
      </xdr:nvSpPr>
      <xdr:spPr>
        <a:xfrm>
          <a:off x="7988295" y="2817285"/>
          <a:ext cx="1156129" cy="29760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chemeClr val="accent2"/>
                </a:solidFill>
                <a:prstDash val="solid"/>
              </a:ln>
              <a:solidFill>
                <a:schemeClr val="accent2"/>
              </a:solidFill>
              <a:effectLst/>
              <a:ea typeface="華康少女文字W7" pitchFamily="49" charset="-120"/>
            </a:rPr>
            <a:t>海苔薯條</a:t>
          </a:r>
        </a:p>
      </xdr:txBody>
    </xdr:sp>
    <xdr:clientData/>
  </xdr:twoCellAnchor>
  <xdr:twoCellAnchor>
    <xdr:from>
      <xdr:col>20</xdr:col>
      <xdr:colOff>169333</xdr:colOff>
      <xdr:row>21</xdr:row>
      <xdr:rowOff>95249</xdr:rowOff>
    </xdr:from>
    <xdr:to>
      <xdr:col>25</xdr:col>
      <xdr:colOff>137581</xdr:colOff>
      <xdr:row>22</xdr:row>
      <xdr:rowOff>105833</xdr:rowOff>
    </xdr:to>
    <xdr:sp macro="" textlink="">
      <xdr:nvSpPr>
        <xdr:cNvPr id="23" name="矩形 22"/>
        <xdr:cNvSpPr/>
      </xdr:nvSpPr>
      <xdr:spPr>
        <a:xfrm>
          <a:off x="7179733" y="5909309"/>
          <a:ext cx="1492248" cy="277284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00FF"/>
              </a:solidFill>
              <a:effectLst/>
              <a:latin typeface="+mn-lt"/>
              <a:ea typeface="華康少女文字W7" pitchFamily="49" charset="-120"/>
              <a:cs typeface="+mn-cs"/>
            </a:rPr>
            <a:t>奶香雞蛋糕</a:t>
          </a:r>
        </a:p>
      </xdr:txBody>
    </xdr:sp>
    <xdr:clientData/>
  </xdr:twoCellAnchor>
  <xdr:twoCellAnchor>
    <xdr:from>
      <xdr:col>22</xdr:col>
      <xdr:colOff>179920</xdr:colOff>
      <xdr:row>15</xdr:row>
      <xdr:rowOff>137592</xdr:rowOff>
    </xdr:from>
    <xdr:to>
      <xdr:col>26</xdr:col>
      <xdr:colOff>190500</xdr:colOff>
      <xdr:row>16</xdr:row>
      <xdr:rowOff>126999</xdr:rowOff>
    </xdr:to>
    <xdr:sp macro="" textlink="">
      <xdr:nvSpPr>
        <xdr:cNvPr id="24" name="矩形 23"/>
        <xdr:cNvSpPr/>
      </xdr:nvSpPr>
      <xdr:spPr>
        <a:xfrm>
          <a:off x="7799920" y="4549572"/>
          <a:ext cx="1229780" cy="25610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00FF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紅燒豚肉</a:t>
          </a:r>
        </a:p>
      </xdr:txBody>
    </xdr:sp>
    <xdr:clientData/>
  </xdr:twoCellAnchor>
  <xdr:twoCellAnchor>
    <xdr:from>
      <xdr:col>20</xdr:col>
      <xdr:colOff>158744</xdr:colOff>
      <xdr:row>12</xdr:row>
      <xdr:rowOff>201083</xdr:rowOff>
    </xdr:from>
    <xdr:to>
      <xdr:col>24</xdr:col>
      <xdr:colOff>84666</xdr:colOff>
      <xdr:row>13</xdr:row>
      <xdr:rowOff>232832</xdr:rowOff>
    </xdr:to>
    <xdr:sp macro="" textlink="">
      <xdr:nvSpPr>
        <xdr:cNvPr id="25" name="矩形 24"/>
        <xdr:cNvSpPr/>
      </xdr:nvSpPr>
      <xdr:spPr>
        <a:xfrm>
          <a:off x="7169144" y="3812963"/>
          <a:ext cx="1145122" cy="29844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0000"/>
                </a:solidFill>
                <a:prstDash val="solid"/>
              </a:ln>
              <a:solidFill>
                <a:schemeClr val="accent2"/>
              </a:solidFill>
              <a:effectLst/>
              <a:ea typeface="華康少女文字W7" pitchFamily="49" charset="-120"/>
            </a:rPr>
            <a:t>起司洋芋</a:t>
          </a:r>
        </a:p>
      </xdr:txBody>
    </xdr:sp>
    <xdr:clientData/>
  </xdr:twoCellAnchor>
  <xdr:twoCellAnchor>
    <xdr:from>
      <xdr:col>25</xdr:col>
      <xdr:colOff>264581</xdr:colOff>
      <xdr:row>20</xdr:row>
      <xdr:rowOff>10580</xdr:rowOff>
    </xdr:from>
    <xdr:to>
      <xdr:col>29</xdr:col>
      <xdr:colOff>201082</xdr:colOff>
      <xdr:row>21</xdr:row>
      <xdr:rowOff>31750</xdr:rowOff>
    </xdr:to>
    <xdr:sp macro="" textlink="">
      <xdr:nvSpPr>
        <xdr:cNvPr id="26" name="矩形 25"/>
        <xdr:cNvSpPr/>
      </xdr:nvSpPr>
      <xdr:spPr>
        <a:xfrm>
          <a:off x="8798981" y="5557940"/>
          <a:ext cx="1155701" cy="28787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1" cap="none" spc="0">
              <a:ln w="12700">
                <a:solidFill>
                  <a:srgbClr val="92D050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海帶豆干</a:t>
          </a:r>
        </a:p>
      </xdr:txBody>
    </xdr:sp>
    <xdr:clientData/>
  </xdr:twoCellAnchor>
  <xdr:twoCellAnchor>
    <xdr:from>
      <xdr:col>31</xdr:col>
      <xdr:colOff>84666</xdr:colOff>
      <xdr:row>14</xdr:row>
      <xdr:rowOff>42340</xdr:rowOff>
    </xdr:from>
    <xdr:to>
      <xdr:col>35</xdr:col>
      <xdr:colOff>3</xdr:colOff>
      <xdr:row>15</xdr:row>
      <xdr:rowOff>63502</xdr:rowOff>
    </xdr:to>
    <xdr:sp macro="" textlink="">
      <xdr:nvSpPr>
        <xdr:cNvPr id="27" name="矩形 26"/>
        <xdr:cNvSpPr/>
      </xdr:nvSpPr>
      <xdr:spPr>
        <a:xfrm>
          <a:off x="10447866" y="4187620"/>
          <a:ext cx="1134537" cy="28786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C000"/>
              </a:solidFill>
              <a:effectLst/>
              <a:ea typeface="華康少女文字W7" pitchFamily="49" charset="-120"/>
            </a:rPr>
            <a:t>茄汁熱狗</a:t>
          </a:r>
        </a:p>
      </xdr:txBody>
    </xdr:sp>
    <xdr:clientData/>
  </xdr:twoCellAnchor>
  <xdr:twoCellAnchor>
    <xdr:from>
      <xdr:col>21</xdr:col>
      <xdr:colOff>158748</xdr:colOff>
      <xdr:row>11</xdr:row>
      <xdr:rowOff>10585</xdr:rowOff>
    </xdr:from>
    <xdr:to>
      <xdr:col>25</xdr:col>
      <xdr:colOff>158749</xdr:colOff>
      <xdr:row>12</xdr:row>
      <xdr:rowOff>65930</xdr:rowOff>
    </xdr:to>
    <xdr:sp macro="" textlink="">
      <xdr:nvSpPr>
        <xdr:cNvPr id="28" name="矩形 27"/>
        <xdr:cNvSpPr/>
      </xdr:nvSpPr>
      <xdr:spPr>
        <a:xfrm>
          <a:off x="7473948" y="3355765"/>
          <a:ext cx="1219201" cy="32204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/>
              <a:ea typeface="華康POP1體" pitchFamily="49" charset="-120"/>
            </a:rPr>
            <a:t>茄汁熱狗</a:t>
          </a:r>
        </a:p>
      </xdr:txBody>
    </xdr:sp>
    <xdr:clientData/>
  </xdr:twoCellAnchor>
  <xdr:twoCellAnchor>
    <xdr:from>
      <xdr:col>35</xdr:col>
      <xdr:colOff>190501</xdr:colOff>
      <xdr:row>1</xdr:row>
      <xdr:rowOff>52922</xdr:rowOff>
    </xdr:from>
    <xdr:to>
      <xdr:col>39</xdr:col>
      <xdr:colOff>194919</xdr:colOff>
      <xdr:row>2</xdr:row>
      <xdr:rowOff>158762</xdr:rowOff>
    </xdr:to>
    <xdr:sp macro="" textlink="">
      <xdr:nvSpPr>
        <xdr:cNvPr id="29" name="矩形 28"/>
        <xdr:cNvSpPr/>
      </xdr:nvSpPr>
      <xdr:spPr>
        <a:xfrm>
          <a:off x="11772901" y="944462"/>
          <a:ext cx="1223618" cy="35730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1" cap="none" spc="0">
              <a:ln w="12700">
                <a:solidFill>
                  <a:srgbClr val="92D050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菜脯炒蛋</a:t>
          </a:r>
        </a:p>
      </xdr:txBody>
    </xdr:sp>
    <xdr:clientData/>
  </xdr:twoCellAnchor>
  <xdr:twoCellAnchor>
    <xdr:from>
      <xdr:col>34</xdr:col>
      <xdr:colOff>95248</xdr:colOff>
      <xdr:row>11</xdr:row>
      <xdr:rowOff>211665</xdr:rowOff>
    </xdr:from>
    <xdr:to>
      <xdr:col>38</xdr:col>
      <xdr:colOff>42331</xdr:colOff>
      <xdr:row>12</xdr:row>
      <xdr:rowOff>201081</xdr:rowOff>
    </xdr:to>
    <xdr:sp macro="" textlink="">
      <xdr:nvSpPr>
        <xdr:cNvPr id="30" name="矩形 29"/>
        <xdr:cNvSpPr/>
      </xdr:nvSpPr>
      <xdr:spPr>
        <a:xfrm>
          <a:off x="11372848" y="3556845"/>
          <a:ext cx="1166283" cy="25611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茄汁熱狗</a:t>
          </a:r>
        </a:p>
      </xdr:txBody>
    </xdr:sp>
    <xdr:clientData/>
  </xdr:twoCellAnchor>
  <xdr:twoCellAnchor>
    <xdr:from>
      <xdr:col>20</xdr:col>
      <xdr:colOff>232833</xdr:colOff>
      <xdr:row>39</xdr:row>
      <xdr:rowOff>2</xdr:rowOff>
    </xdr:from>
    <xdr:to>
      <xdr:col>24</xdr:col>
      <xdr:colOff>201083</xdr:colOff>
      <xdr:row>40</xdr:row>
      <xdr:rowOff>31751</xdr:rowOff>
    </xdr:to>
    <xdr:sp macro="" textlink="">
      <xdr:nvSpPr>
        <xdr:cNvPr id="31" name="矩形 30"/>
        <xdr:cNvSpPr/>
      </xdr:nvSpPr>
      <xdr:spPr>
        <a:xfrm>
          <a:off x="7243233" y="10218422"/>
          <a:ext cx="1187450" cy="29844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C00000"/>
                </a:solidFill>
                <a:prstDash val="solid"/>
              </a:ln>
              <a:solidFill>
                <a:srgbClr val="FF0000"/>
              </a:solidFill>
              <a:effectLst/>
              <a:latin typeface="+mn-lt"/>
              <a:ea typeface="華康少女文字W7" pitchFamily="49" charset="-120"/>
              <a:cs typeface="+mn-cs"/>
            </a:rPr>
            <a:t>卡啦雞排</a:t>
          </a:r>
        </a:p>
      </xdr:txBody>
    </xdr:sp>
    <xdr:clientData/>
  </xdr:twoCellAnchor>
  <xdr:twoCellAnchor>
    <xdr:from>
      <xdr:col>27</xdr:col>
      <xdr:colOff>169333</xdr:colOff>
      <xdr:row>11</xdr:row>
      <xdr:rowOff>137584</xdr:rowOff>
    </xdr:from>
    <xdr:to>
      <xdr:col>31</xdr:col>
      <xdr:colOff>201082</xdr:colOff>
      <xdr:row>12</xdr:row>
      <xdr:rowOff>137583</xdr:rowOff>
    </xdr:to>
    <xdr:sp macro="" textlink="">
      <xdr:nvSpPr>
        <xdr:cNvPr id="32" name="矩形 31"/>
        <xdr:cNvSpPr/>
      </xdr:nvSpPr>
      <xdr:spPr>
        <a:xfrm>
          <a:off x="9313333" y="3482764"/>
          <a:ext cx="1250949" cy="26669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B050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碳烤雞腿</a:t>
          </a:r>
        </a:p>
      </xdr:txBody>
    </xdr:sp>
    <xdr:clientData/>
  </xdr:twoCellAnchor>
  <xdr:twoCellAnchor>
    <xdr:from>
      <xdr:col>34</xdr:col>
      <xdr:colOff>116416</xdr:colOff>
      <xdr:row>12</xdr:row>
      <xdr:rowOff>254002</xdr:rowOff>
    </xdr:from>
    <xdr:to>
      <xdr:col>38</xdr:col>
      <xdr:colOff>243412</xdr:colOff>
      <xdr:row>14</xdr:row>
      <xdr:rowOff>10585</xdr:rowOff>
    </xdr:to>
    <xdr:sp macro="" textlink="">
      <xdr:nvSpPr>
        <xdr:cNvPr id="33" name="矩形 32"/>
        <xdr:cNvSpPr/>
      </xdr:nvSpPr>
      <xdr:spPr>
        <a:xfrm>
          <a:off x="11394016" y="3865882"/>
          <a:ext cx="1346196" cy="28998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3175">
                <a:solidFill>
                  <a:srgbClr val="00B0F0"/>
                </a:solidFill>
                <a:prstDash val="solid"/>
              </a:ln>
              <a:solidFill>
                <a:srgbClr val="00B0F0"/>
              </a:solidFill>
              <a:effectLst/>
              <a:ea typeface="華康少女文字W7" pitchFamily="49" charset="-120"/>
            </a:rPr>
            <a:t>番茄炒蛋</a:t>
          </a:r>
        </a:p>
      </xdr:txBody>
    </xdr:sp>
    <xdr:clientData/>
  </xdr:twoCellAnchor>
  <xdr:twoCellAnchor>
    <xdr:from>
      <xdr:col>27</xdr:col>
      <xdr:colOff>52916</xdr:colOff>
      <xdr:row>29</xdr:row>
      <xdr:rowOff>63499</xdr:rowOff>
    </xdr:from>
    <xdr:to>
      <xdr:col>30</xdr:col>
      <xdr:colOff>317497</xdr:colOff>
      <xdr:row>30</xdr:row>
      <xdr:rowOff>137581</xdr:rowOff>
    </xdr:to>
    <xdr:sp macro="" textlink="">
      <xdr:nvSpPr>
        <xdr:cNvPr id="34" name="矩形 33"/>
        <xdr:cNvSpPr/>
      </xdr:nvSpPr>
      <xdr:spPr>
        <a:xfrm>
          <a:off x="9196916" y="7813039"/>
          <a:ext cx="1163741" cy="34078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 baseline="0">
              <a:ln w="12700">
                <a:solidFill>
                  <a:srgbClr val="FFFF00"/>
                </a:solidFill>
                <a:prstDash val="solid"/>
              </a:ln>
              <a:solidFill>
                <a:srgbClr val="FF66FF"/>
              </a:solidFill>
              <a:effectLst/>
              <a:latin typeface="+mn-lt"/>
              <a:ea typeface="華康少女文字W7" pitchFamily="49" charset="-120"/>
              <a:cs typeface="+mn-cs"/>
            </a:rPr>
            <a:t>茄汁熱狗</a:t>
          </a:r>
        </a:p>
      </xdr:txBody>
    </xdr:sp>
    <xdr:clientData/>
  </xdr:twoCellAnchor>
  <xdr:twoCellAnchor>
    <xdr:from>
      <xdr:col>23</xdr:col>
      <xdr:colOff>21166</xdr:colOff>
      <xdr:row>31</xdr:row>
      <xdr:rowOff>101600</xdr:rowOff>
    </xdr:from>
    <xdr:to>
      <xdr:col>27</xdr:col>
      <xdr:colOff>25584</xdr:colOff>
      <xdr:row>32</xdr:row>
      <xdr:rowOff>169340</xdr:rowOff>
    </xdr:to>
    <xdr:sp macro="" textlink="">
      <xdr:nvSpPr>
        <xdr:cNvPr id="35" name="矩形 34"/>
        <xdr:cNvSpPr/>
      </xdr:nvSpPr>
      <xdr:spPr>
        <a:xfrm>
          <a:off x="7945966" y="8384540"/>
          <a:ext cx="1223618" cy="33444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1" cap="none" spc="0">
              <a:ln w="3175">
                <a:solidFill>
                  <a:srgbClr val="FFFF00"/>
                </a:solidFill>
                <a:prstDash val="solid"/>
              </a:ln>
              <a:solidFill>
                <a:srgbClr val="00FF00"/>
              </a:solidFill>
              <a:effectLst/>
              <a:ea typeface="華康少女文字W7" pitchFamily="49" charset="-120"/>
            </a:rPr>
            <a:t>泡菜什錦鍋</a:t>
          </a:r>
        </a:p>
      </xdr:txBody>
    </xdr:sp>
    <xdr:clientData/>
  </xdr:twoCellAnchor>
  <xdr:twoCellAnchor>
    <xdr:from>
      <xdr:col>21</xdr:col>
      <xdr:colOff>201083</xdr:colOff>
      <xdr:row>43</xdr:row>
      <xdr:rowOff>211667</xdr:rowOff>
    </xdr:from>
    <xdr:to>
      <xdr:col>25</xdr:col>
      <xdr:colOff>148165</xdr:colOff>
      <xdr:row>45</xdr:row>
      <xdr:rowOff>57143</xdr:rowOff>
    </xdr:to>
    <xdr:sp macro="" textlink="">
      <xdr:nvSpPr>
        <xdr:cNvPr id="36" name="矩形 35"/>
        <xdr:cNvSpPr/>
      </xdr:nvSpPr>
      <xdr:spPr>
        <a:xfrm>
          <a:off x="7516283" y="11496887"/>
          <a:ext cx="1166282" cy="28743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ea typeface="華康少女文字W7" pitchFamily="49" charset="-120"/>
            </a:rPr>
            <a:t>珍珠腸</a:t>
          </a:r>
        </a:p>
      </xdr:txBody>
    </xdr:sp>
    <xdr:clientData/>
  </xdr:twoCellAnchor>
  <xdr:twoCellAnchor>
    <xdr:from>
      <xdr:col>21</xdr:col>
      <xdr:colOff>42332</xdr:colOff>
      <xdr:row>37</xdr:row>
      <xdr:rowOff>170390</xdr:rowOff>
    </xdr:from>
    <xdr:to>
      <xdr:col>24</xdr:col>
      <xdr:colOff>328083</xdr:colOff>
      <xdr:row>38</xdr:row>
      <xdr:rowOff>207417</xdr:rowOff>
    </xdr:to>
    <xdr:sp macro="" textlink="">
      <xdr:nvSpPr>
        <xdr:cNvPr id="37" name="矩形 36"/>
        <xdr:cNvSpPr/>
      </xdr:nvSpPr>
      <xdr:spPr>
        <a:xfrm>
          <a:off x="7357532" y="9870650"/>
          <a:ext cx="1177291" cy="28848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C000"/>
                </a:solidFill>
                <a:prstDash val="solid"/>
              </a:ln>
              <a:solidFill>
                <a:srgbClr val="FF6600"/>
              </a:solidFill>
              <a:effectLst/>
              <a:latin typeface="華康儷粗圓(P)" pitchFamily="34" charset="-120"/>
              <a:ea typeface="華康少女文字W7" pitchFamily="49" charset="-120"/>
              <a:cs typeface="+mn-cs"/>
            </a:rPr>
            <a:t>肉燥炒麵</a:t>
          </a:r>
        </a:p>
      </xdr:txBody>
    </xdr:sp>
    <xdr:clientData/>
  </xdr:twoCellAnchor>
  <xdr:twoCellAnchor>
    <xdr:from>
      <xdr:col>39</xdr:col>
      <xdr:colOff>8464</xdr:colOff>
      <xdr:row>46</xdr:row>
      <xdr:rowOff>25399</xdr:rowOff>
    </xdr:from>
    <xdr:to>
      <xdr:col>44</xdr:col>
      <xdr:colOff>33866</xdr:colOff>
      <xdr:row>47</xdr:row>
      <xdr:rowOff>42333</xdr:rowOff>
    </xdr:to>
    <xdr:sp macro="" textlink="">
      <xdr:nvSpPr>
        <xdr:cNvPr id="38" name="矩形 37"/>
        <xdr:cNvSpPr/>
      </xdr:nvSpPr>
      <xdr:spPr>
        <a:xfrm>
          <a:off x="12810064" y="11927839"/>
          <a:ext cx="1549402" cy="413174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3366FF"/>
                </a:solidFill>
                <a:prstDash val="solid"/>
              </a:ln>
              <a:solidFill>
                <a:srgbClr val="00B0F0"/>
              </a:solidFill>
              <a:effectLst/>
              <a:ea typeface="華康少女文字W7" pitchFamily="49" charset="-120"/>
            </a:rPr>
            <a:t>金大立</a:t>
          </a:r>
        </a:p>
      </xdr:txBody>
    </xdr:sp>
    <xdr:clientData/>
  </xdr:twoCellAnchor>
  <xdr:twoCellAnchor>
    <xdr:from>
      <xdr:col>26</xdr:col>
      <xdr:colOff>296333</xdr:colOff>
      <xdr:row>23</xdr:row>
      <xdr:rowOff>127002</xdr:rowOff>
    </xdr:from>
    <xdr:to>
      <xdr:col>31</xdr:col>
      <xdr:colOff>190499</xdr:colOff>
      <xdr:row>24</xdr:row>
      <xdr:rowOff>127000</xdr:rowOff>
    </xdr:to>
    <xdr:sp macro="" textlink="">
      <xdr:nvSpPr>
        <xdr:cNvPr id="39" name="矩形 38"/>
        <xdr:cNvSpPr/>
      </xdr:nvSpPr>
      <xdr:spPr>
        <a:xfrm>
          <a:off x="9135533" y="6474462"/>
          <a:ext cx="1418166" cy="26669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0000FF"/>
                </a:solidFill>
                <a:prstDash val="solid"/>
              </a:ln>
              <a:solidFill>
                <a:srgbClr val="3366FF"/>
              </a:solidFill>
              <a:effectLst/>
              <a:latin typeface="+mn-lt"/>
              <a:ea typeface="華康少女文字W7" pitchFamily="49" charset="-120"/>
              <a:cs typeface="+mn-cs"/>
            </a:rPr>
            <a:t>起司焗洋芋</a:t>
          </a:r>
        </a:p>
      </xdr:txBody>
    </xdr:sp>
    <xdr:clientData/>
  </xdr:twoCellAnchor>
  <xdr:twoCellAnchor>
    <xdr:from>
      <xdr:col>35</xdr:col>
      <xdr:colOff>116411</xdr:colOff>
      <xdr:row>18</xdr:row>
      <xdr:rowOff>95250</xdr:rowOff>
    </xdr:from>
    <xdr:to>
      <xdr:col>39</xdr:col>
      <xdr:colOff>222247</xdr:colOff>
      <xdr:row>20</xdr:row>
      <xdr:rowOff>74083</xdr:rowOff>
    </xdr:to>
    <xdr:sp macro="" textlink="">
      <xdr:nvSpPr>
        <xdr:cNvPr id="40" name="矩形 39"/>
        <xdr:cNvSpPr/>
      </xdr:nvSpPr>
      <xdr:spPr>
        <a:xfrm>
          <a:off x="11698811" y="5215890"/>
          <a:ext cx="1325036" cy="40555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1" cap="none" spc="0">
              <a:ln w="3175">
                <a:solidFill>
                  <a:srgbClr val="FFFF00"/>
                </a:solidFill>
                <a:prstDash val="solid"/>
              </a:ln>
              <a:solidFill>
                <a:srgbClr val="00FF00"/>
              </a:solidFill>
              <a:effectLst/>
              <a:ea typeface="華康少女文字W7" pitchFamily="49" charset="-120"/>
            </a:rPr>
            <a:t>雲吞魚蛋佐白菜</a:t>
          </a:r>
        </a:p>
      </xdr:txBody>
    </xdr:sp>
    <xdr:clientData/>
  </xdr:twoCellAnchor>
  <xdr:twoCellAnchor>
    <xdr:from>
      <xdr:col>32</xdr:col>
      <xdr:colOff>137584</xdr:colOff>
      <xdr:row>23</xdr:row>
      <xdr:rowOff>42334</xdr:rowOff>
    </xdr:from>
    <xdr:to>
      <xdr:col>35</xdr:col>
      <xdr:colOff>254000</xdr:colOff>
      <xdr:row>24</xdr:row>
      <xdr:rowOff>31750</xdr:rowOff>
    </xdr:to>
    <xdr:sp macro="" textlink="">
      <xdr:nvSpPr>
        <xdr:cNvPr id="41" name="矩形 40"/>
        <xdr:cNvSpPr/>
      </xdr:nvSpPr>
      <xdr:spPr>
        <a:xfrm>
          <a:off x="10805584" y="6389794"/>
          <a:ext cx="1030816" cy="25611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珍珠腸</a:t>
          </a:r>
        </a:p>
      </xdr:txBody>
    </xdr:sp>
    <xdr:clientData/>
  </xdr:twoCellAnchor>
  <xdr:twoCellAnchor>
    <xdr:from>
      <xdr:col>33</xdr:col>
      <xdr:colOff>31747</xdr:colOff>
      <xdr:row>32</xdr:row>
      <xdr:rowOff>190499</xdr:rowOff>
    </xdr:from>
    <xdr:to>
      <xdr:col>36</xdr:col>
      <xdr:colOff>296332</xdr:colOff>
      <xdr:row>33</xdr:row>
      <xdr:rowOff>201079</xdr:rowOff>
    </xdr:to>
    <xdr:sp macro="" textlink="">
      <xdr:nvSpPr>
        <xdr:cNvPr id="42" name="矩形 41"/>
        <xdr:cNvSpPr/>
      </xdr:nvSpPr>
      <xdr:spPr>
        <a:xfrm>
          <a:off x="11004547" y="8740139"/>
          <a:ext cx="1178985" cy="27728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3366FF"/>
                </a:solidFill>
                <a:prstDash val="solid"/>
              </a:ln>
              <a:solidFill>
                <a:srgbClr val="00B0F0"/>
              </a:solidFill>
              <a:effectLst/>
              <a:latin typeface="+mn-lt"/>
              <a:ea typeface="華康少女文字W7" pitchFamily="49" charset="-120"/>
              <a:cs typeface="+mn-cs"/>
            </a:rPr>
            <a:t>花枝丸</a:t>
          </a:r>
        </a:p>
      </xdr:txBody>
    </xdr:sp>
    <xdr:clientData/>
  </xdr:twoCellAnchor>
  <xdr:twoCellAnchor>
    <xdr:from>
      <xdr:col>22</xdr:col>
      <xdr:colOff>52917</xdr:colOff>
      <xdr:row>1</xdr:row>
      <xdr:rowOff>31752</xdr:rowOff>
    </xdr:from>
    <xdr:to>
      <xdr:col>31</xdr:col>
      <xdr:colOff>118532</xdr:colOff>
      <xdr:row>2</xdr:row>
      <xdr:rowOff>137582</xdr:rowOff>
    </xdr:to>
    <xdr:sp macro="" textlink="">
      <xdr:nvSpPr>
        <xdr:cNvPr id="43" name="矩形 42"/>
        <xdr:cNvSpPr/>
      </xdr:nvSpPr>
      <xdr:spPr>
        <a:xfrm>
          <a:off x="7672917" y="923292"/>
          <a:ext cx="2808815" cy="357290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35F9E"/>
                </a:solidFill>
                <a:prstDash val="solid"/>
              </a:ln>
              <a:solidFill>
                <a:srgbClr val="F793BE"/>
              </a:solidFill>
              <a:effectLst/>
              <a:ea typeface="華康少女文字W7" pitchFamily="49" charset="-120"/>
            </a:rPr>
            <a:t>台式香腸炒飯</a:t>
          </a:r>
          <a:r>
            <a:rPr lang="en-US" altLang="zh-TW" sz="2000" b="0" cap="none" spc="0">
              <a:ln w="12700">
                <a:solidFill>
                  <a:srgbClr val="F35F9E"/>
                </a:solidFill>
                <a:prstDash val="solid"/>
              </a:ln>
              <a:solidFill>
                <a:srgbClr val="F793BE"/>
              </a:solidFill>
              <a:effectLst/>
              <a:ea typeface="華康少女文字W7" pitchFamily="49" charset="-120"/>
            </a:rPr>
            <a:t>/</a:t>
          </a:r>
          <a:r>
            <a:rPr lang="zh-TW" altLang="en-US" sz="2000" b="0" cap="none" spc="0">
              <a:ln w="12700">
                <a:solidFill>
                  <a:srgbClr val="F35F9E"/>
                </a:solidFill>
                <a:prstDash val="solid"/>
              </a:ln>
              <a:solidFill>
                <a:srgbClr val="F793BE"/>
              </a:solidFill>
              <a:effectLst/>
              <a:ea typeface="華康少女文字W7" pitchFamily="49" charset="-120"/>
            </a:rPr>
            <a:t>白飯 </a:t>
          </a:r>
        </a:p>
      </xdr:txBody>
    </xdr:sp>
    <xdr:clientData/>
  </xdr:twoCellAnchor>
  <xdr:twoCellAnchor>
    <xdr:from>
      <xdr:col>26</xdr:col>
      <xdr:colOff>190503</xdr:colOff>
      <xdr:row>24</xdr:row>
      <xdr:rowOff>206373</xdr:rowOff>
    </xdr:from>
    <xdr:to>
      <xdr:col>30</xdr:col>
      <xdr:colOff>42328</xdr:colOff>
      <xdr:row>25</xdr:row>
      <xdr:rowOff>211667</xdr:rowOff>
    </xdr:to>
    <xdr:sp macro="" textlink="">
      <xdr:nvSpPr>
        <xdr:cNvPr id="44" name="矩形 43"/>
        <xdr:cNvSpPr/>
      </xdr:nvSpPr>
      <xdr:spPr>
        <a:xfrm>
          <a:off x="9029703" y="6820533"/>
          <a:ext cx="1071025" cy="271994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chemeClr val="accent4"/>
              </a:solidFill>
              <a:effectLst/>
              <a:ea typeface="華康少女文字W7" pitchFamily="49" charset="-120"/>
            </a:rPr>
            <a:t>甜不辣</a:t>
          </a:r>
        </a:p>
      </xdr:txBody>
    </xdr:sp>
    <xdr:clientData/>
  </xdr:twoCellAnchor>
  <xdr:twoCellAnchor>
    <xdr:from>
      <xdr:col>25</xdr:col>
      <xdr:colOff>84672</xdr:colOff>
      <xdr:row>12</xdr:row>
      <xdr:rowOff>148164</xdr:rowOff>
    </xdr:from>
    <xdr:to>
      <xdr:col>29</xdr:col>
      <xdr:colOff>275174</xdr:colOff>
      <xdr:row>13</xdr:row>
      <xdr:rowOff>175681</xdr:rowOff>
    </xdr:to>
    <xdr:sp macro="" textlink="">
      <xdr:nvSpPr>
        <xdr:cNvPr id="45" name="矩形 44"/>
        <xdr:cNvSpPr/>
      </xdr:nvSpPr>
      <xdr:spPr>
        <a:xfrm>
          <a:off x="8619072" y="3760044"/>
          <a:ext cx="1409702" cy="29421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99"/>
                </a:solidFill>
                <a:prstDash val="solid"/>
              </a:ln>
              <a:solidFill>
                <a:srgbClr val="FF0000"/>
              </a:solidFill>
              <a:effectLst/>
              <a:latin typeface="+mn-lt"/>
              <a:ea typeface="華康少女文字W7" pitchFamily="49" charset="-120"/>
              <a:cs typeface="+mn-cs"/>
            </a:rPr>
            <a:t>焗烤總匯</a:t>
          </a:r>
        </a:p>
      </xdr:txBody>
    </xdr:sp>
    <xdr:clientData/>
  </xdr:twoCellAnchor>
  <xdr:twoCellAnchor>
    <xdr:from>
      <xdr:col>34</xdr:col>
      <xdr:colOff>285751</xdr:colOff>
      <xdr:row>34</xdr:row>
      <xdr:rowOff>10582</xdr:rowOff>
    </xdr:from>
    <xdr:to>
      <xdr:col>38</xdr:col>
      <xdr:colOff>317502</xdr:colOff>
      <xdr:row>35</xdr:row>
      <xdr:rowOff>10580</xdr:rowOff>
    </xdr:to>
    <xdr:sp macro="" textlink="">
      <xdr:nvSpPr>
        <xdr:cNvPr id="46" name="矩形 45"/>
        <xdr:cNvSpPr/>
      </xdr:nvSpPr>
      <xdr:spPr>
        <a:xfrm>
          <a:off x="11563351" y="9093622"/>
          <a:ext cx="1235711" cy="26669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黃金薯餅</a:t>
          </a:r>
          <a:endParaRPr lang="en-US" altLang="zh-TW" sz="2000" b="0" cap="none" spc="0">
            <a:ln w="12700">
              <a:solidFill>
                <a:schemeClr val="accent3"/>
              </a:solidFill>
              <a:prstDash val="solid"/>
            </a:ln>
            <a:solidFill>
              <a:srgbClr val="00B050"/>
            </a:solidFill>
            <a:effectLst/>
            <a:ea typeface="華康少女文字W7" pitchFamily="49" charset="-120"/>
          </a:endParaRPr>
        </a:p>
      </xdr:txBody>
    </xdr:sp>
    <xdr:clientData/>
  </xdr:twoCellAnchor>
  <xdr:twoCellAnchor>
    <xdr:from>
      <xdr:col>25</xdr:col>
      <xdr:colOff>74082</xdr:colOff>
      <xdr:row>33</xdr:row>
      <xdr:rowOff>190499</xdr:rowOff>
    </xdr:from>
    <xdr:to>
      <xdr:col>29</xdr:col>
      <xdr:colOff>10583</xdr:colOff>
      <xdr:row>34</xdr:row>
      <xdr:rowOff>214095</xdr:rowOff>
    </xdr:to>
    <xdr:sp macro="" textlink="">
      <xdr:nvSpPr>
        <xdr:cNvPr id="47" name="矩形 46"/>
        <xdr:cNvSpPr/>
      </xdr:nvSpPr>
      <xdr:spPr>
        <a:xfrm>
          <a:off x="8608482" y="9006839"/>
          <a:ext cx="1155701" cy="29029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C000"/>
                </a:solidFill>
                <a:prstDash val="solid"/>
              </a:ln>
              <a:solidFill>
                <a:srgbClr val="FF6600"/>
              </a:solidFill>
              <a:effectLst/>
              <a:latin typeface="華康儷粗圓(P)" pitchFamily="34" charset="-120"/>
              <a:ea typeface="華康少女文字W7" pitchFamily="49" charset="-120"/>
              <a:cs typeface="+mn-cs"/>
            </a:rPr>
            <a:t>炙燒雞排</a:t>
          </a:r>
        </a:p>
      </xdr:txBody>
    </xdr:sp>
    <xdr:clientData/>
  </xdr:twoCellAnchor>
  <xdr:twoCellAnchor>
    <xdr:from>
      <xdr:col>35</xdr:col>
      <xdr:colOff>328085</xdr:colOff>
      <xdr:row>10</xdr:row>
      <xdr:rowOff>31751</xdr:rowOff>
    </xdr:from>
    <xdr:to>
      <xdr:col>39</xdr:col>
      <xdr:colOff>254000</xdr:colOff>
      <xdr:row>11</xdr:row>
      <xdr:rowOff>127007</xdr:rowOff>
    </xdr:to>
    <xdr:sp macro="" textlink="">
      <xdr:nvSpPr>
        <xdr:cNvPr id="48" name="矩形 47"/>
        <xdr:cNvSpPr/>
      </xdr:nvSpPr>
      <xdr:spPr>
        <a:xfrm>
          <a:off x="11887625" y="3125471"/>
          <a:ext cx="1167975" cy="34671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泡菜燒肉</a:t>
          </a:r>
        </a:p>
      </xdr:txBody>
    </xdr:sp>
    <xdr:clientData/>
  </xdr:twoCellAnchor>
  <xdr:twoCellAnchor>
    <xdr:from>
      <xdr:col>20</xdr:col>
      <xdr:colOff>296330</xdr:colOff>
      <xdr:row>30</xdr:row>
      <xdr:rowOff>21166</xdr:rowOff>
    </xdr:from>
    <xdr:to>
      <xdr:col>24</xdr:col>
      <xdr:colOff>105834</xdr:colOff>
      <xdr:row>31</xdr:row>
      <xdr:rowOff>10581</xdr:rowOff>
    </xdr:to>
    <xdr:sp macro="" textlink="">
      <xdr:nvSpPr>
        <xdr:cNvPr id="49" name="矩形 48"/>
        <xdr:cNvSpPr/>
      </xdr:nvSpPr>
      <xdr:spPr>
        <a:xfrm>
          <a:off x="7306730" y="8037406"/>
          <a:ext cx="1028704" cy="25611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3366FF"/>
                </a:solidFill>
                <a:prstDash val="solid"/>
              </a:ln>
              <a:solidFill>
                <a:srgbClr val="00B0F0"/>
              </a:solidFill>
              <a:effectLst/>
              <a:ea typeface="華康少女文字W7" pitchFamily="49" charset="-120"/>
            </a:rPr>
            <a:t>鍋貼</a:t>
          </a:r>
        </a:p>
      </xdr:txBody>
    </xdr:sp>
    <xdr:clientData/>
  </xdr:twoCellAnchor>
  <xdr:twoCellAnchor>
    <xdr:from>
      <xdr:col>26</xdr:col>
      <xdr:colOff>42335</xdr:colOff>
      <xdr:row>35</xdr:row>
      <xdr:rowOff>31747</xdr:rowOff>
    </xdr:from>
    <xdr:to>
      <xdr:col>29</xdr:col>
      <xdr:colOff>328083</xdr:colOff>
      <xdr:row>37</xdr:row>
      <xdr:rowOff>42331</xdr:rowOff>
    </xdr:to>
    <xdr:sp macro="" textlink="">
      <xdr:nvSpPr>
        <xdr:cNvPr id="50" name="矩形 49"/>
        <xdr:cNvSpPr/>
      </xdr:nvSpPr>
      <xdr:spPr>
        <a:xfrm>
          <a:off x="8881535" y="9381487"/>
          <a:ext cx="1177288" cy="361104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00FF"/>
              </a:solidFill>
              <a:effectLst/>
              <a:ea typeface="華康少女文字W7" pitchFamily="49" charset="-120"/>
            </a:rPr>
            <a:t>香酥雞排</a:t>
          </a:r>
        </a:p>
      </xdr:txBody>
    </xdr:sp>
    <xdr:clientData/>
  </xdr:twoCellAnchor>
  <xdr:twoCellAnchor>
    <xdr:from>
      <xdr:col>29</xdr:col>
      <xdr:colOff>148164</xdr:colOff>
      <xdr:row>8</xdr:row>
      <xdr:rowOff>42332</xdr:rowOff>
    </xdr:from>
    <xdr:to>
      <xdr:col>33</xdr:col>
      <xdr:colOff>63496</xdr:colOff>
      <xdr:row>10</xdr:row>
      <xdr:rowOff>19049</xdr:rowOff>
    </xdr:to>
    <xdr:sp macro="" textlink="">
      <xdr:nvSpPr>
        <xdr:cNvPr id="51" name="矩形 50"/>
        <xdr:cNvSpPr/>
      </xdr:nvSpPr>
      <xdr:spPr>
        <a:xfrm>
          <a:off x="9901764" y="2785532"/>
          <a:ext cx="1134532" cy="32723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635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ea typeface="華康少女文字W7" pitchFamily="49" charset="-120"/>
            </a:rPr>
            <a:t>鳥蛋滷味</a:t>
          </a:r>
        </a:p>
      </xdr:txBody>
    </xdr:sp>
    <xdr:clientData/>
  </xdr:twoCellAnchor>
  <xdr:twoCellAnchor>
    <xdr:from>
      <xdr:col>37</xdr:col>
      <xdr:colOff>222248</xdr:colOff>
      <xdr:row>48</xdr:row>
      <xdr:rowOff>93133</xdr:rowOff>
    </xdr:from>
    <xdr:to>
      <xdr:col>41</xdr:col>
      <xdr:colOff>93133</xdr:colOff>
      <xdr:row>49</xdr:row>
      <xdr:rowOff>152400</xdr:rowOff>
    </xdr:to>
    <xdr:sp macro="" textlink="">
      <xdr:nvSpPr>
        <xdr:cNvPr id="52" name="矩形 51"/>
        <xdr:cNvSpPr/>
      </xdr:nvSpPr>
      <xdr:spPr>
        <a:xfrm>
          <a:off x="12414248" y="12589933"/>
          <a:ext cx="1090085" cy="25738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C0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金大立</a:t>
          </a:r>
        </a:p>
      </xdr:txBody>
    </xdr:sp>
    <xdr:clientData/>
  </xdr:twoCellAnchor>
  <xdr:twoCellAnchor>
    <xdr:from>
      <xdr:col>31</xdr:col>
      <xdr:colOff>275169</xdr:colOff>
      <xdr:row>16</xdr:row>
      <xdr:rowOff>10582</xdr:rowOff>
    </xdr:from>
    <xdr:to>
      <xdr:col>35</xdr:col>
      <xdr:colOff>95253</xdr:colOff>
      <xdr:row>17</xdr:row>
      <xdr:rowOff>21166</xdr:rowOff>
    </xdr:to>
    <xdr:sp macro="" textlink="">
      <xdr:nvSpPr>
        <xdr:cNvPr id="53" name="矩形 52"/>
        <xdr:cNvSpPr/>
      </xdr:nvSpPr>
      <xdr:spPr>
        <a:xfrm>
          <a:off x="10638369" y="4689262"/>
          <a:ext cx="1039284" cy="277284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latin typeface="+mn-lt"/>
              <a:ea typeface="華康少女文字W7" pitchFamily="49" charset="-120"/>
              <a:cs typeface="+mn-cs"/>
            </a:rPr>
            <a:t>雞塊</a:t>
          </a:r>
        </a:p>
      </xdr:txBody>
    </xdr:sp>
    <xdr:clientData/>
  </xdr:twoCellAnchor>
  <xdr:twoCellAnchor>
    <xdr:from>
      <xdr:col>34</xdr:col>
      <xdr:colOff>328080</xdr:colOff>
      <xdr:row>42</xdr:row>
      <xdr:rowOff>31750</xdr:rowOff>
    </xdr:from>
    <xdr:to>
      <xdr:col>38</xdr:col>
      <xdr:colOff>243413</xdr:colOff>
      <xdr:row>43</xdr:row>
      <xdr:rowOff>40217</xdr:rowOff>
    </xdr:to>
    <xdr:sp macro="" textlink="">
      <xdr:nvSpPr>
        <xdr:cNvPr id="54" name="矩形 53"/>
        <xdr:cNvSpPr/>
      </xdr:nvSpPr>
      <xdr:spPr>
        <a:xfrm>
          <a:off x="11582820" y="11050270"/>
          <a:ext cx="1157393" cy="27516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66FF"/>
              </a:solidFill>
              <a:effectLst/>
              <a:ea typeface="華康少女文字W7" pitchFamily="49" charset="-120"/>
            </a:rPr>
            <a:t>丹麥饅頭</a:t>
          </a:r>
        </a:p>
      </xdr:txBody>
    </xdr:sp>
    <xdr:clientData/>
  </xdr:twoCellAnchor>
  <xdr:twoCellAnchor>
    <xdr:from>
      <xdr:col>31</xdr:col>
      <xdr:colOff>328083</xdr:colOff>
      <xdr:row>25</xdr:row>
      <xdr:rowOff>211658</xdr:rowOff>
    </xdr:from>
    <xdr:to>
      <xdr:col>35</xdr:col>
      <xdr:colOff>253999</xdr:colOff>
      <xdr:row>27</xdr:row>
      <xdr:rowOff>84664</xdr:rowOff>
    </xdr:to>
    <xdr:sp macro="" textlink="">
      <xdr:nvSpPr>
        <xdr:cNvPr id="55" name="矩形 54"/>
        <xdr:cNvSpPr/>
      </xdr:nvSpPr>
      <xdr:spPr>
        <a:xfrm>
          <a:off x="10668423" y="7092518"/>
          <a:ext cx="1167976" cy="31496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檸檬雞柳</a:t>
          </a:r>
        </a:p>
      </xdr:txBody>
    </xdr:sp>
    <xdr:clientData/>
  </xdr:twoCellAnchor>
  <xdr:twoCellAnchor>
    <xdr:from>
      <xdr:col>35</xdr:col>
      <xdr:colOff>317496</xdr:colOff>
      <xdr:row>5</xdr:row>
      <xdr:rowOff>222247</xdr:rowOff>
    </xdr:from>
    <xdr:to>
      <xdr:col>39</xdr:col>
      <xdr:colOff>95245</xdr:colOff>
      <xdr:row>6</xdr:row>
      <xdr:rowOff>211663</xdr:rowOff>
    </xdr:to>
    <xdr:sp macro="" textlink="">
      <xdr:nvSpPr>
        <xdr:cNvPr id="56" name="矩形 55"/>
        <xdr:cNvSpPr/>
      </xdr:nvSpPr>
      <xdr:spPr>
        <a:xfrm>
          <a:off x="11884656" y="2165347"/>
          <a:ext cx="1012189" cy="25611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香腸</a:t>
          </a:r>
        </a:p>
      </xdr:txBody>
    </xdr:sp>
    <xdr:clientData/>
  </xdr:twoCellAnchor>
  <xdr:twoCellAnchor>
    <xdr:from>
      <xdr:col>38</xdr:col>
      <xdr:colOff>10586</xdr:colOff>
      <xdr:row>31</xdr:row>
      <xdr:rowOff>243417</xdr:rowOff>
    </xdr:from>
    <xdr:to>
      <xdr:col>42</xdr:col>
      <xdr:colOff>201083</xdr:colOff>
      <xdr:row>32</xdr:row>
      <xdr:rowOff>222249</xdr:rowOff>
    </xdr:to>
    <xdr:sp macro="" textlink="">
      <xdr:nvSpPr>
        <xdr:cNvPr id="57" name="矩形 56"/>
        <xdr:cNvSpPr/>
      </xdr:nvSpPr>
      <xdr:spPr>
        <a:xfrm>
          <a:off x="12507386" y="8526357"/>
          <a:ext cx="1409697" cy="24553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6350">
                <a:solidFill>
                  <a:srgbClr val="FFFF00"/>
                </a:solidFill>
                <a:prstDash val="solid"/>
              </a:ln>
              <a:solidFill>
                <a:schemeClr val="accent4"/>
              </a:solidFill>
              <a:effectLst/>
              <a:ea typeface="華康少女文字W7" pitchFamily="49" charset="-120"/>
            </a:rPr>
            <a:t>芋香白玉露</a:t>
          </a:r>
        </a:p>
      </xdr:txBody>
    </xdr:sp>
    <xdr:clientData/>
  </xdr:twoCellAnchor>
  <xdr:twoCellAnchor>
    <xdr:from>
      <xdr:col>31</xdr:col>
      <xdr:colOff>95249</xdr:colOff>
      <xdr:row>28</xdr:row>
      <xdr:rowOff>52916</xdr:rowOff>
    </xdr:from>
    <xdr:to>
      <xdr:col>35</xdr:col>
      <xdr:colOff>328085</xdr:colOff>
      <xdr:row>29</xdr:row>
      <xdr:rowOff>129425</xdr:rowOff>
    </xdr:to>
    <xdr:sp macro="" textlink="">
      <xdr:nvSpPr>
        <xdr:cNvPr id="58" name="矩形 57"/>
        <xdr:cNvSpPr/>
      </xdr:nvSpPr>
      <xdr:spPr>
        <a:xfrm>
          <a:off x="10458449" y="7550996"/>
          <a:ext cx="1429176" cy="32796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00FF"/>
              </a:solidFill>
              <a:effectLst/>
              <a:latin typeface="+mn-lt"/>
              <a:ea typeface="華康少女文字W7" pitchFamily="49" charset="-120"/>
              <a:cs typeface="+mn-cs"/>
            </a:rPr>
            <a:t>黃金咖哩餃</a:t>
          </a:r>
        </a:p>
      </xdr:txBody>
    </xdr:sp>
    <xdr:clientData/>
  </xdr:twoCellAnchor>
  <xdr:twoCellAnchor>
    <xdr:from>
      <xdr:col>28</xdr:col>
      <xdr:colOff>74083</xdr:colOff>
      <xdr:row>47</xdr:row>
      <xdr:rowOff>10584</xdr:rowOff>
    </xdr:from>
    <xdr:to>
      <xdr:col>31</xdr:col>
      <xdr:colOff>328082</xdr:colOff>
      <xdr:row>48</xdr:row>
      <xdr:rowOff>82550</xdr:rowOff>
    </xdr:to>
    <xdr:sp macro="" textlink="">
      <xdr:nvSpPr>
        <xdr:cNvPr id="59" name="矩形 58"/>
        <xdr:cNvSpPr/>
      </xdr:nvSpPr>
      <xdr:spPr>
        <a:xfrm>
          <a:off x="9522883" y="12309264"/>
          <a:ext cx="1145539" cy="27008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66FF"/>
              </a:solidFill>
              <a:effectLst/>
              <a:ea typeface="華康少女文字W7" pitchFamily="49" charset="-120"/>
            </a:rPr>
            <a:t>滷蛋</a:t>
          </a:r>
        </a:p>
      </xdr:txBody>
    </xdr:sp>
    <xdr:clientData/>
  </xdr:twoCellAnchor>
  <xdr:twoCellAnchor>
    <xdr:from>
      <xdr:col>37</xdr:col>
      <xdr:colOff>275166</xdr:colOff>
      <xdr:row>25</xdr:row>
      <xdr:rowOff>31751</xdr:rowOff>
    </xdr:from>
    <xdr:to>
      <xdr:col>42</xdr:col>
      <xdr:colOff>179918</xdr:colOff>
      <xdr:row>26</xdr:row>
      <xdr:rowOff>74082</xdr:rowOff>
    </xdr:to>
    <xdr:sp macro="" textlink="">
      <xdr:nvSpPr>
        <xdr:cNvPr id="60" name="矩形 59"/>
        <xdr:cNvSpPr/>
      </xdr:nvSpPr>
      <xdr:spPr>
        <a:xfrm>
          <a:off x="12467166" y="6912611"/>
          <a:ext cx="1428752" cy="30903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濃香冬瓜茶</a:t>
          </a:r>
        </a:p>
      </xdr:txBody>
    </xdr:sp>
    <xdr:clientData/>
  </xdr:twoCellAnchor>
  <xdr:twoCellAnchor>
    <xdr:from>
      <xdr:col>37</xdr:col>
      <xdr:colOff>285750</xdr:colOff>
      <xdr:row>30</xdr:row>
      <xdr:rowOff>148167</xdr:rowOff>
    </xdr:from>
    <xdr:to>
      <xdr:col>42</xdr:col>
      <xdr:colOff>74083</xdr:colOff>
      <xdr:row>31</xdr:row>
      <xdr:rowOff>137582</xdr:rowOff>
    </xdr:to>
    <xdr:sp macro="" textlink="">
      <xdr:nvSpPr>
        <xdr:cNvPr id="61" name="矩形 60"/>
        <xdr:cNvSpPr/>
      </xdr:nvSpPr>
      <xdr:spPr>
        <a:xfrm>
          <a:off x="12477750" y="8164407"/>
          <a:ext cx="1312333" cy="25611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冬瓜粉圓</a:t>
          </a:r>
        </a:p>
      </xdr:txBody>
    </xdr:sp>
    <xdr:clientData/>
  </xdr:twoCellAnchor>
  <xdr:twoCellAnchor>
    <xdr:from>
      <xdr:col>38</xdr:col>
      <xdr:colOff>42334</xdr:colOff>
      <xdr:row>27</xdr:row>
      <xdr:rowOff>52917</xdr:rowOff>
    </xdr:from>
    <xdr:to>
      <xdr:col>42</xdr:col>
      <xdr:colOff>169333</xdr:colOff>
      <xdr:row>28</xdr:row>
      <xdr:rowOff>158749</xdr:rowOff>
    </xdr:to>
    <xdr:sp macro="" textlink="">
      <xdr:nvSpPr>
        <xdr:cNvPr id="62" name="矩形 61"/>
        <xdr:cNvSpPr/>
      </xdr:nvSpPr>
      <xdr:spPr>
        <a:xfrm>
          <a:off x="12539134" y="7375737"/>
          <a:ext cx="1346199" cy="281092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綠豆粉圓</a:t>
          </a:r>
        </a:p>
      </xdr:txBody>
    </xdr:sp>
    <xdr:clientData/>
  </xdr:twoCellAnchor>
  <xdr:twoCellAnchor>
    <xdr:from>
      <xdr:col>20</xdr:col>
      <xdr:colOff>148171</xdr:colOff>
      <xdr:row>35</xdr:row>
      <xdr:rowOff>116416</xdr:rowOff>
    </xdr:from>
    <xdr:to>
      <xdr:col>24</xdr:col>
      <xdr:colOff>317504</xdr:colOff>
      <xdr:row>37</xdr:row>
      <xdr:rowOff>105834</xdr:rowOff>
    </xdr:to>
    <xdr:sp macro="" textlink="">
      <xdr:nvSpPr>
        <xdr:cNvPr id="63" name="矩形 62"/>
        <xdr:cNvSpPr/>
      </xdr:nvSpPr>
      <xdr:spPr>
        <a:xfrm>
          <a:off x="7158571" y="9466156"/>
          <a:ext cx="1373293" cy="33993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00B0F0"/>
                </a:solidFill>
                <a:prstDash val="solid"/>
              </a:ln>
              <a:solidFill>
                <a:srgbClr val="0070C0"/>
              </a:solidFill>
              <a:effectLst/>
              <a:ea typeface="華康少女文字W7" pitchFamily="49" charset="-120"/>
            </a:rPr>
            <a:t>炭烤雞腿</a:t>
          </a:r>
        </a:p>
      </xdr:txBody>
    </xdr:sp>
    <xdr:clientData/>
  </xdr:twoCellAnchor>
  <xdr:twoCellAnchor>
    <xdr:from>
      <xdr:col>38</xdr:col>
      <xdr:colOff>296334</xdr:colOff>
      <xdr:row>40</xdr:row>
      <xdr:rowOff>179927</xdr:rowOff>
    </xdr:from>
    <xdr:to>
      <xdr:col>42</xdr:col>
      <xdr:colOff>243417</xdr:colOff>
      <xdr:row>41</xdr:row>
      <xdr:rowOff>211675</xdr:rowOff>
    </xdr:to>
    <xdr:sp macro="" textlink="">
      <xdr:nvSpPr>
        <xdr:cNvPr id="64" name="矩形 63"/>
        <xdr:cNvSpPr/>
      </xdr:nvSpPr>
      <xdr:spPr>
        <a:xfrm>
          <a:off x="12793134" y="10665047"/>
          <a:ext cx="1166283" cy="29844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C00000"/>
                </a:solidFill>
                <a:prstDash val="solid"/>
              </a:ln>
              <a:solidFill>
                <a:srgbClr val="FF0000"/>
              </a:solidFill>
              <a:effectLst/>
              <a:ea typeface="華康少女文字W7" pitchFamily="49" charset="-120"/>
            </a:rPr>
            <a:t>泰式雞翅</a:t>
          </a:r>
        </a:p>
      </xdr:txBody>
    </xdr:sp>
    <xdr:clientData/>
  </xdr:twoCellAnchor>
  <xdr:twoCellAnchor>
    <xdr:from>
      <xdr:col>21</xdr:col>
      <xdr:colOff>137583</xdr:colOff>
      <xdr:row>42</xdr:row>
      <xdr:rowOff>38101</xdr:rowOff>
    </xdr:from>
    <xdr:to>
      <xdr:col>25</xdr:col>
      <xdr:colOff>142001</xdr:colOff>
      <xdr:row>43</xdr:row>
      <xdr:rowOff>105840</xdr:rowOff>
    </xdr:to>
    <xdr:sp macro="" textlink="">
      <xdr:nvSpPr>
        <xdr:cNvPr id="65" name="矩形 64"/>
        <xdr:cNvSpPr/>
      </xdr:nvSpPr>
      <xdr:spPr>
        <a:xfrm>
          <a:off x="7452783" y="11056621"/>
          <a:ext cx="1223618" cy="33443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1" cap="none" spc="0">
              <a:ln w="3175">
                <a:solidFill>
                  <a:srgbClr val="FFFF00"/>
                </a:solidFill>
                <a:prstDash val="solid"/>
              </a:ln>
              <a:solidFill>
                <a:srgbClr val="00FF00"/>
              </a:solidFill>
              <a:effectLst/>
              <a:ea typeface="華康少女文字W7" pitchFamily="49" charset="-120"/>
            </a:rPr>
            <a:t>泡菜什錦鍋</a:t>
          </a:r>
        </a:p>
      </xdr:txBody>
    </xdr:sp>
    <xdr:clientData/>
  </xdr:twoCellAnchor>
  <xdr:twoCellAnchor>
    <xdr:from>
      <xdr:col>30</xdr:col>
      <xdr:colOff>232836</xdr:colOff>
      <xdr:row>40</xdr:row>
      <xdr:rowOff>174623</xdr:rowOff>
    </xdr:from>
    <xdr:to>
      <xdr:col>34</xdr:col>
      <xdr:colOff>84661</xdr:colOff>
      <xdr:row>41</xdr:row>
      <xdr:rowOff>179918</xdr:rowOff>
    </xdr:to>
    <xdr:sp macro="" textlink="">
      <xdr:nvSpPr>
        <xdr:cNvPr id="66" name="矩形 65"/>
        <xdr:cNvSpPr/>
      </xdr:nvSpPr>
      <xdr:spPr>
        <a:xfrm>
          <a:off x="10291236" y="10659743"/>
          <a:ext cx="1071025" cy="27199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chemeClr val="accent4"/>
              </a:solidFill>
              <a:effectLst/>
              <a:ea typeface="華康少女文字W7" pitchFamily="49" charset="-120"/>
            </a:rPr>
            <a:t>甜不辣</a:t>
          </a:r>
        </a:p>
      </xdr:txBody>
    </xdr:sp>
    <xdr:clientData/>
  </xdr:twoCellAnchor>
  <xdr:twoCellAnchor>
    <xdr:from>
      <xdr:col>38</xdr:col>
      <xdr:colOff>31750</xdr:colOff>
      <xdr:row>29</xdr:row>
      <xdr:rowOff>52916</xdr:rowOff>
    </xdr:from>
    <xdr:to>
      <xdr:col>42</xdr:col>
      <xdr:colOff>158749</xdr:colOff>
      <xdr:row>30</xdr:row>
      <xdr:rowOff>42332</xdr:rowOff>
    </xdr:to>
    <xdr:sp macro="" textlink="">
      <xdr:nvSpPr>
        <xdr:cNvPr id="67" name="矩形 66"/>
        <xdr:cNvSpPr/>
      </xdr:nvSpPr>
      <xdr:spPr>
        <a:xfrm>
          <a:off x="12528550" y="7802456"/>
          <a:ext cx="1346199" cy="25611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FFFF00"/>
              </a:solidFill>
              <a:effectLst/>
              <a:ea typeface="華康少女文字W7" pitchFamily="49" charset="-120"/>
            </a:rPr>
            <a:t>綠豆粉圓</a:t>
          </a:r>
        </a:p>
      </xdr:txBody>
    </xdr:sp>
    <xdr:clientData/>
  </xdr:twoCellAnchor>
  <xdr:twoCellAnchor>
    <xdr:from>
      <xdr:col>25</xdr:col>
      <xdr:colOff>84661</xdr:colOff>
      <xdr:row>18</xdr:row>
      <xdr:rowOff>42334</xdr:rowOff>
    </xdr:from>
    <xdr:to>
      <xdr:col>28</xdr:col>
      <xdr:colOff>126995</xdr:colOff>
      <xdr:row>19</xdr:row>
      <xdr:rowOff>158749</xdr:rowOff>
    </xdr:to>
    <xdr:sp macro="" textlink="">
      <xdr:nvSpPr>
        <xdr:cNvPr id="68" name="矩形 67"/>
        <xdr:cNvSpPr/>
      </xdr:nvSpPr>
      <xdr:spPr>
        <a:xfrm>
          <a:off x="8619061" y="5162974"/>
          <a:ext cx="956734" cy="29167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鍋貼</a:t>
          </a:r>
        </a:p>
      </xdr:txBody>
    </xdr:sp>
    <xdr:clientData/>
  </xdr:twoCellAnchor>
  <xdr:twoCellAnchor>
    <xdr:from>
      <xdr:col>40</xdr:col>
      <xdr:colOff>21150</xdr:colOff>
      <xdr:row>19</xdr:row>
      <xdr:rowOff>137584</xdr:rowOff>
    </xdr:from>
    <xdr:to>
      <xdr:col>43</xdr:col>
      <xdr:colOff>285749</xdr:colOff>
      <xdr:row>20</xdr:row>
      <xdr:rowOff>232835</xdr:rowOff>
    </xdr:to>
    <xdr:sp macro="" textlink="">
      <xdr:nvSpPr>
        <xdr:cNvPr id="69" name="矩形 68"/>
        <xdr:cNvSpPr/>
      </xdr:nvSpPr>
      <xdr:spPr>
        <a:xfrm>
          <a:off x="13127550" y="5433484"/>
          <a:ext cx="1178999" cy="34671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1" cap="none" spc="0">
              <a:ln w="12700">
                <a:solidFill>
                  <a:srgbClr val="92D050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咖哩餃</a:t>
          </a:r>
        </a:p>
      </xdr:txBody>
    </xdr:sp>
    <xdr:clientData/>
  </xdr:twoCellAnchor>
  <xdr:twoCellAnchor>
    <xdr:from>
      <xdr:col>28</xdr:col>
      <xdr:colOff>74084</xdr:colOff>
      <xdr:row>30</xdr:row>
      <xdr:rowOff>169334</xdr:rowOff>
    </xdr:from>
    <xdr:to>
      <xdr:col>32</xdr:col>
      <xdr:colOff>42334</xdr:colOff>
      <xdr:row>31</xdr:row>
      <xdr:rowOff>201083</xdr:rowOff>
    </xdr:to>
    <xdr:sp macro="" textlink="">
      <xdr:nvSpPr>
        <xdr:cNvPr id="70" name="矩形 69"/>
        <xdr:cNvSpPr/>
      </xdr:nvSpPr>
      <xdr:spPr>
        <a:xfrm>
          <a:off x="9522884" y="8185574"/>
          <a:ext cx="1187450" cy="29844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卡拉雞排</a:t>
          </a:r>
        </a:p>
      </xdr:txBody>
    </xdr:sp>
    <xdr:clientData/>
  </xdr:twoCellAnchor>
  <xdr:twoCellAnchor>
    <xdr:from>
      <xdr:col>34</xdr:col>
      <xdr:colOff>254000</xdr:colOff>
      <xdr:row>40</xdr:row>
      <xdr:rowOff>116414</xdr:rowOff>
    </xdr:from>
    <xdr:to>
      <xdr:col>38</xdr:col>
      <xdr:colOff>222251</xdr:colOff>
      <xdr:row>41</xdr:row>
      <xdr:rowOff>158745</xdr:rowOff>
    </xdr:to>
    <xdr:sp macro="" textlink="">
      <xdr:nvSpPr>
        <xdr:cNvPr id="71" name="矩形 70"/>
        <xdr:cNvSpPr/>
      </xdr:nvSpPr>
      <xdr:spPr>
        <a:xfrm>
          <a:off x="11531600" y="10601534"/>
          <a:ext cx="1187451" cy="30903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鍋貼</a:t>
          </a:r>
        </a:p>
      </xdr:txBody>
    </xdr:sp>
    <xdr:clientData/>
  </xdr:twoCellAnchor>
  <xdr:twoCellAnchor>
    <xdr:from>
      <xdr:col>21</xdr:col>
      <xdr:colOff>148168</xdr:colOff>
      <xdr:row>46</xdr:row>
      <xdr:rowOff>52918</xdr:rowOff>
    </xdr:from>
    <xdr:to>
      <xdr:col>25</xdr:col>
      <xdr:colOff>52917</xdr:colOff>
      <xdr:row>46</xdr:row>
      <xdr:rowOff>283634</xdr:rowOff>
    </xdr:to>
    <xdr:sp macro="" textlink="">
      <xdr:nvSpPr>
        <xdr:cNvPr id="72" name="矩形 71"/>
        <xdr:cNvSpPr/>
      </xdr:nvSpPr>
      <xdr:spPr>
        <a:xfrm>
          <a:off x="7463368" y="11955358"/>
          <a:ext cx="1123949" cy="23071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66FF"/>
              </a:solidFill>
              <a:effectLst/>
              <a:ea typeface="華康少女文字W7" pitchFamily="49" charset="-120"/>
            </a:rPr>
            <a:t>花枝丸</a:t>
          </a:r>
        </a:p>
      </xdr:txBody>
    </xdr:sp>
    <xdr:clientData/>
  </xdr:twoCellAnchor>
  <xdr:twoCellAnchor>
    <xdr:from>
      <xdr:col>25</xdr:col>
      <xdr:colOff>84670</xdr:colOff>
      <xdr:row>37</xdr:row>
      <xdr:rowOff>137587</xdr:rowOff>
    </xdr:from>
    <xdr:to>
      <xdr:col>29</xdr:col>
      <xdr:colOff>95254</xdr:colOff>
      <xdr:row>38</xdr:row>
      <xdr:rowOff>254008</xdr:rowOff>
    </xdr:to>
    <xdr:sp macro="" textlink="">
      <xdr:nvSpPr>
        <xdr:cNvPr id="73" name="矩形 72"/>
        <xdr:cNvSpPr/>
      </xdr:nvSpPr>
      <xdr:spPr>
        <a:xfrm>
          <a:off x="8619070" y="9837847"/>
          <a:ext cx="1229784" cy="36788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1" cap="none" spc="0">
              <a:ln w="12700">
                <a:solidFill>
                  <a:srgbClr val="92D050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芝麻雞丁</a:t>
          </a:r>
        </a:p>
      </xdr:txBody>
    </xdr:sp>
    <xdr:clientData/>
  </xdr:twoCellAnchor>
  <xdr:twoCellAnchor>
    <xdr:from>
      <xdr:col>37</xdr:col>
      <xdr:colOff>21167</xdr:colOff>
      <xdr:row>23</xdr:row>
      <xdr:rowOff>190500</xdr:rowOff>
    </xdr:from>
    <xdr:to>
      <xdr:col>40</xdr:col>
      <xdr:colOff>306916</xdr:colOff>
      <xdr:row>24</xdr:row>
      <xdr:rowOff>205309</xdr:rowOff>
    </xdr:to>
    <xdr:sp macro="" textlink="">
      <xdr:nvSpPr>
        <xdr:cNvPr id="74" name="矩形 73"/>
        <xdr:cNvSpPr/>
      </xdr:nvSpPr>
      <xdr:spPr>
        <a:xfrm>
          <a:off x="12213167" y="6537960"/>
          <a:ext cx="1200149" cy="28150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00FF"/>
              </a:solidFill>
              <a:effectLst/>
              <a:latin typeface="+mn-lt"/>
              <a:ea typeface="華康少女文字W7" pitchFamily="49" charset="-120"/>
              <a:cs typeface="+mn-cs"/>
            </a:rPr>
            <a:t>蒙古炒肉</a:t>
          </a:r>
        </a:p>
      </xdr:txBody>
    </xdr:sp>
    <xdr:clientData/>
  </xdr:twoCellAnchor>
  <xdr:twoCellAnchor>
    <xdr:from>
      <xdr:col>30</xdr:col>
      <xdr:colOff>190498</xdr:colOff>
      <xdr:row>4</xdr:row>
      <xdr:rowOff>190504</xdr:rowOff>
    </xdr:from>
    <xdr:to>
      <xdr:col>35</xdr:col>
      <xdr:colOff>74083</xdr:colOff>
      <xdr:row>5</xdr:row>
      <xdr:rowOff>201083</xdr:rowOff>
    </xdr:to>
    <xdr:sp macro="" textlink="">
      <xdr:nvSpPr>
        <xdr:cNvPr id="75" name="矩形 74"/>
        <xdr:cNvSpPr/>
      </xdr:nvSpPr>
      <xdr:spPr>
        <a:xfrm>
          <a:off x="10248898" y="1866904"/>
          <a:ext cx="1407585" cy="27727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C000"/>
                </a:solidFill>
                <a:prstDash val="solid"/>
              </a:ln>
              <a:solidFill>
                <a:srgbClr val="FF6600"/>
              </a:solidFill>
              <a:effectLst/>
              <a:latin typeface="華康儷粗圓(P)" pitchFamily="34" charset="-120"/>
              <a:ea typeface="華康少女文字W7" pitchFamily="49" charset="-120"/>
              <a:cs typeface="+mn-cs"/>
            </a:rPr>
            <a:t>焗烤馬鈴薯</a:t>
          </a:r>
        </a:p>
      </xdr:txBody>
    </xdr:sp>
    <xdr:clientData/>
  </xdr:twoCellAnchor>
  <xdr:twoCellAnchor>
    <xdr:from>
      <xdr:col>32</xdr:col>
      <xdr:colOff>158752</xdr:colOff>
      <xdr:row>30</xdr:row>
      <xdr:rowOff>243417</xdr:rowOff>
    </xdr:from>
    <xdr:to>
      <xdr:col>36</xdr:col>
      <xdr:colOff>105835</xdr:colOff>
      <xdr:row>32</xdr:row>
      <xdr:rowOff>42345</xdr:rowOff>
    </xdr:to>
    <xdr:sp macro="" textlink="">
      <xdr:nvSpPr>
        <xdr:cNvPr id="76" name="矩形 75"/>
        <xdr:cNvSpPr/>
      </xdr:nvSpPr>
      <xdr:spPr>
        <a:xfrm>
          <a:off x="10826752" y="8259657"/>
          <a:ext cx="1166283" cy="33232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照燒豬排</a:t>
          </a:r>
        </a:p>
      </xdr:txBody>
    </xdr:sp>
    <xdr:clientData/>
  </xdr:twoCellAnchor>
  <xdr:twoCellAnchor>
    <xdr:from>
      <xdr:col>20</xdr:col>
      <xdr:colOff>169334</xdr:colOff>
      <xdr:row>27</xdr:row>
      <xdr:rowOff>42333</xdr:rowOff>
    </xdr:from>
    <xdr:to>
      <xdr:col>24</xdr:col>
      <xdr:colOff>169336</xdr:colOff>
      <xdr:row>28</xdr:row>
      <xdr:rowOff>179919</xdr:rowOff>
    </xdr:to>
    <xdr:sp macro="" textlink="">
      <xdr:nvSpPr>
        <xdr:cNvPr id="77" name="矩形 76"/>
        <xdr:cNvSpPr/>
      </xdr:nvSpPr>
      <xdr:spPr>
        <a:xfrm>
          <a:off x="7179734" y="7365153"/>
          <a:ext cx="1219202" cy="31284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endParaRPr lang="en-US" altLang="zh-TW" sz="2000" b="0" cap="none" spc="0" baseline="0">
            <a:ln w="12700">
              <a:solidFill>
                <a:srgbClr val="FFFF00"/>
              </a:solidFill>
              <a:prstDash val="solid"/>
            </a:ln>
            <a:solidFill>
              <a:srgbClr val="FF66FF"/>
            </a:solidFill>
            <a:effectLst/>
            <a:latin typeface="+mn-lt"/>
            <a:ea typeface="華康少女文字W7" pitchFamily="49" charset="-120"/>
            <a:cs typeface="+mn-cs"/>
          </a:endParaRPr>
        </a:p>
      </xdr:txBody>
    </xdr:sp>
    <xdr:clientData/>
  </xdr:twoCellAnchor>
  <xdr:twoCellAnchor>
    <xdr:from>
      <xdr:col>21</xdr:col>
      <xdr:colOff>74082</xdr:colOff>
      <xdr:row>28</xdr:row>
      <xdr:rowOff>137581</xdr:rowOff>
    </xdr:from>
    <xdr:to>
      <xdr:col>26</xdr:col>
      <xdr:colOff>42331</xdr:colOff>
      <xdr:row>29</xdr:row>
      <xdr:rowOff>222248</xdr:rowOff>
    </xdr:to>
    <xdr:sp macro="" textlink="">
      <xdr:nvSpPr>
        <xdr:cNvPr id="78" name="矩形 77"/>
        <xdr:cNvSpPr/>
      </xdr:nvSpPr>
      <xdr:spPr>
        <a:xfrm>
          <a:off x="7389282" y="7635661"/>
          <a:ext cx="1492249" cy="33612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0000FF"/>
              </a:solidFill>
              <a:effectLst/>
              <a:latin typeface="+mn-lt"/>
              <a:ea typeface="華康少女文字W7" pitchFamily="49" charset="-120"/>
              <a:cs typeface="+mn-cs"/>
            </a:rPr>
            <a:t>奶香雞蛋糕</a:t>
          </a:r>
        </a:p>
      </xdr:txBody>
    </xdr:sp>
    <xdr:clientData/>
  </xdr:twoCellAnchor>
  <xdr:twoCellAnchor>
    <xdr:from>
      <xdr:col>26</xdr:col>
      <xdr:colOff>179918</xdr:colOff>
      <xdr:row>27</xdr:row>
      <xdr:rowOff>74083</xdr:rowOff>
    </xdr:from>
    <xdr:to>
      <xdr:col>30</xdr:col>
      <xdr:colOff>127000</xdr:colOff>
      <xdr:row>29</xdr:row>
      <xdr:rowOff>35976</xdr:rowOff>
    </xdr:to>
    <xdr:sp macro="" textlink="">
      <xdr:nvSpPr>
        <xdr:cNvPr id="79" name="矩形 78"/>
        <xdr:cNvSpPr/>
      </xdr:nvSpPr>
      <xdr:spPr>
        <a:xfrm>
          <a:off x="9019118" y="7396903"/>
          <a:ext cx="1166282" cy="38861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C00000"/>
                </a:solidFill>
                <a:prstDash val="solid"/>
              </a:ln>
              <a:solidFill>
                <a:srgbClr val="FF0000"/>
              </a:solidFill>
              <a:effectLst/>
              <a:latin typeface="+mn-lt"/>
              <a:ea typeface="華康少女文字W7" pitchFamily="49" charset="-120"/>
              <a:cs typeface="+mn-cs"/>
            </a:rPr>
            <a:t>香酥鮮魚</a:t>
          </a:r>
        </a:p>
      </xdr:txBody>
    </xdr:sp>
    <xdr:clientData/>
  </xdr:twoCellAnchor>
  <xdr:twoCellAnchor>
    <xdr:from>
      <xdr:col>41</xdr:col>
      <xdr:colOff>306921</xdr:colOff>
      <xdr:row>23</xdr:row>
      <xdr:rowOff>232833</xdr:rowOff>
    </xdr:from>
    <xdr:to>
      <xdr:col>45</xdr:col>
      <xdr:colOff>328085</xdr:colOff>
      <xdr:row>25</xdr:row>
      <xdr:rowOff>21166</xdr:rowOff>
    </xdr:to>
    <xdr:sp macro="" textlink="">
      <xdr:nvSpPr>
        <xdr:cNvPr id="80" name="矩形 79"/>
        <xdr:cNvSpPr/>
      </xdr:nvSpPr>
      <xdr:spPr>
        <a:xfrm>
          <a:off x="13718121" y="6580293"/>
          <a:ext cx="1217504" cy="32173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湯包</a:t>
          </a:r>
        </a:p>
      </xdr:txBody>
    </xdr:sp>
    <xdr:clientData/>
  </xdr:twoCellAnchor>
  <xdr:twoCellAnchor>
    <xdr:from>
      <xdr:col>30</xdr:col>
      <xdr:colOff>264582</xdr:colOff>
      <xdr:row>42</xdr:row>
      <xdr:rowOff>10583</xdr:rowOff>
    </xdr:from>
    <xdr:to>
      <xdr:col>34</xdr:col>
      <xdr:colOff>211664</xdr:colOff>
      <xdr:row>43</xdr:row>
      <xdr:rowOff>25392</xdr:rowOff>
    </xdr:to>
    <xdr:sp macro="" textlink="">
      <xdr:nvSpPr>
        <xdr:cNvPr id="81" name="矩形 80"/>
        <xdr:cNvSpPr/>
      </xdr:nvSpPr>
      <xdr:spPr>
        <a:xfrm>
          <a:off x="10322982" y="11029103"/>
          <a:ext cx="1166282" cy="28150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1" cap="none" spc="0">
              <a:ln w="12700">
                <a:solidFill>
                  <a:srgbClr val="92D050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香酥魚柳</a:t>
          </a:r>
        </a:p>
      </xdr:txBody>
    </xdr:sp>
    <xdr:clientData/>
  </xdr:twoCellAnchor>
  <xdr:twoCellAnchor>
    <xdr:from>
      <xdr:col>26</xdr:col>
      <xdr:colOff>42327</xdr:colOff>
      <xdr:row>42</xdr:row>
      <xdr:rowOff>42330</xdr:rowOff>
    </xdr:from>
    <xdr:to>
      <xdr:col>30</xdr:col>
      <xdr:colOff>179913</xdr:colOff>
      <xdr:row>43</xdr:row>
      <xdr:rowOff>74081</xdr:rowOff>
    </xdr:to>
    <xdr:sp macro="" textlink="">
      <xdr:nvSpPr>
        <xdr:cNvPr id="82" name="矩形 81"/>
        <xdr:cNvSpPr/>
      </xdr:nvSpPr>
      <xdr:spPr>
        <a:xfrm>
          <a:off x="8881527" y="11060850"/>
          <a:ext cx="1356786" cy="29845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66FF"/>
              </a:solidFill>
              <a:effectLst/>
              <a:ea typeface="華康少女文字W7" pitchFamily="49" charset="-120"/>
            </a:rPr>
            <a:t>蔥花卷</a:t>
          </a:r>
        </a:p>
      </xdr:txBody>
    </xdr:sp>
    <xdr:clientData/>
  </xdr:twoCellAnchor>
  <xdr:twoCellAnchor>
    <xdr:from>
      <xdr:col>20</xdr:col>
      <xdr:colOff>211655</xdr:colOff>
      <xdr:row>33</xdr:row>
      <xdr:rowOff>126998</xdr:rowOff>
    </xdr:from>
    <xdr:to>
      <xdr:col>24</xdr:col>
      <xdr:colOff>148157</xdr:colOff>
      <xdr:row>34</xdr:row>
      <xdr:rowOff>201081</xdr:rowOff>
    </xdr:to>
    <xdr:sp macro="" textlink="">
      <xdr:nvSpPr>
        <xdr:cNvPr id="83" name="矩形 82"/>
        <xdr:cNvSpPr/>
      </xdr:nvSpPr>
      <xdr:spPr>
        <a:xfrm>
          <a:off x="7222055" y="8943338"/>
          <a:ext cx="1155702" cy="34078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香腸</a:t>
          </a:r>
        </a:p>
      </xdr:txBody>
    </xdr:sp>
    <xdr:clientData/>
  </xdr:twoCellAnchor>
  <xdr:twoCellAnchor>
    <xdr:from>
      <xdr:col>40</xdr:col>
      <xdr:colOff>126999</xdr:colOff>
      <xdr:row>16</xdr:row>
      <xdr:rowOff>52927</xdr:rowOff>
    </xdr:from>
    <xdr:to>
      <xdr:col>44</xdr:col>
      <xdr:colOff>169337</xdr:colOff>
      <xdr:row>17</xdr:row>
      <xdr:rowOff>74084</xdr:rowOff>
    </xdr:to>
    <xdr:sp macro="" textlink="">
      <xdr:nvSpPr>
        <xdr:cNvPr id="84" name="矩形 83"/>
        <xdr:cNvSpPr/>
      </xdr:nvSpPr>
      <xdr:spPr>
        <a:xfrm>
          <a:off x="13233399" y="4731607"/>
          <a:ext cx="1261538" cy="28785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00B0F0"/>
                </a:solidFill>
                <a:prstDash val="solid"/>
              </a:ln>
              <a:solidFill>
                <a:srgbClr val="3366FF"/>
              </a:solidFill>
              <a:effectLst/>
              <a:ea typeface="華康少女文字W7" pitchFamily="49" charset="-120"/>
            </a:rPr>
            <a:t>鮮肉包</a:t>
          </a:r>
        </a:p>
      </xdr:txBody>
    </xdr:sp>
    <xdr:clientData/>
  </xdr:twoCellAnchor>
  <xdr:twoCellAnchor>
    <xdr:from>
      <xdr:col>22</xdr:col>
      <xdr:colOff>169332</xdr:colOff>
      <xdr:row>46</xdr:row>
      <xdr:rowOff>349255</xdr:rowOff>
    </xdr:from>
    <xdr:to>
      <xdr:col>26</xdr:col>
      <xdr:colOff>116416</xdr:colOff>
      <xdr:row>48</xdr:row>
      <xdr:rowOff>31760</xdr:rowOff>
    </xdr:to>
    <xdr:sp macro="" textlink="">
      <xdr:nvSpPr>
        <xdr:cNvPr id="85" name="矩形 84"/>
        <xdr:cNvSpPr/>
      </xdr:nvSpPr>
      <xdr:spPr>
        <a:xfrm>
          <a:off x="7789332" y="12251695"/>
          <a:ext cx="1166284" cy="27686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1" cap="none" spc="0">
              <a:ln w="12700">
                <a:solidFill>
                  <a:srgbClr val="92D050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鍋貼</a:t>
          </a:r>
        </a:p>
      </xdr:txBody>
    </xdr:sp>
    <xdr:clientData/>
  </xdr:twoCellAnchor>
  <xdr:twoCellAnchor>
    <xdr:from>
      <xdr:col>41</xdr:col>
      <xdr:colOff>194724</xdr:colOff>
      <xdr:row>22</xdr:row>
      <xdr:rowOff>57157</xdr:rowOff>
    </xdr:from>
    <xdr:to>
      <xdr:col>45</xdr:col>
      <xdr:colOff>131226</xdr:colOff>
      <xdr:row>23</xdr:row>
      <xdr:rowOff>131240</xdr:rowOff>
    </xdr:to>
    <xdr:sp macro="" textlink="">
      <xdr:nvSpPr>
        <xdr:cNvPr id="86" name="矩形 85"/>
        <xdr:cNvSpPr/>
      </xdr:nvSpPr>
      <xdr:spPr>
        <a:xfrm>
          <a:off x="13605924" y="6137917"/>
          <a:ext cx="1155702" cy="34078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滷蛋</a:t>
          </a:r>
        </a:p>
      </xdr:txBody>
    </xdr:sp>
    <xdr:clientData/>
  </xdr:twoCellAnchor>
  <xdr:twoCellAnchor>
    <xdr:from>
      <xdr:col>37</xdr:col>
      <xdr:colOff>317502</xdr:colOff>
      <xdr:row>43</xdr:row>
      <xdr:rowOff>158749</xdr:rowOff>
    </xdr:from>
    <xdr:to>
      <xdr:col>41</xdr:col>
      <xdr:colOff>275169</xdr:colOff>
      <xdr:row>45</xdr:row>
      <xdr:rowOff>44760</xdr:rowOff>
    </xdr:to>
    <xdr:sp macro="" textlink="">
      <xdr:nvSpPr>
        <xdr:cNvPr id="87" name="矩形 86"/>
        <xdr:cNvSpPr/>
      </xdr:nvSpPr>
      <xdr:spPr>
        <a:xfrm>
          <a:off x="12494262" y="11443969"/>
          <a:ext cx="1192107" cy="32797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C00000"/>
                </a:solidFill>
                <a:prstDash val="solid"/>
              </a:ln>
              <a:solidFill>
                <a:srgbClr val="FF0000"/>
              </a:solidFill>
              <a:effectLst/>
              <a:latin typeface="+mn-lt"/>
              <a:ea typeface="華康少女文字W7" pitchFamily="49" charset="-120"/>
              <a:cs typeface="+mn-cs"/>
            </a:rPr>
            <a:t>茄汁熱狗</a:t>
          </a:r>
        </a:p>
      </xdr:txBody>
    </xdr:sp>
    <xdr:clientData/>
  </xdr:twoCellAnchor>
  <xdr:twoCellAnchor>
    <xdr:from>
      <xdr:col>33</xdr:col>
      <xdr:colOff>84667</xdr:colOff>
      <xdr:row>39</xdr:row>
      <xdr:rowOff>1</xdr:rowOff>
    </xdr:from>
    <xdr:to>
      <xdr:col>37</xdr:col>
      <xdr:colOff>42333</xdr:colOff>
      <xdr:row>40</xdr:row>
      <xdr:rowOff>34179</xdr:rowOff>
    </xdr:to>
    <xdr:sp macro="" textlink="">
      <xdr:nvSpPr>
        <xdr:cNvPr id="88" name="矩形 87"/>
        <xdr:cNvSpPr/>
      </xdr:nvSpPr>
      <xdr:spPr>
        <a:xfrm>
          <a:off x="11057467" y="10218421"/>
          <a:ext cx="1176866" cy="30087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C00000"/>
                </a:solidFill>
                <a:prstDash val="solid"/>
              </a:ln>
              <a:solidFill>
                <a:srgbClr val="FF0000"/>
              </a:solidFill>
              <a:effectLst/>
              <a:latin typeface="+mn-lt"/>
              <a:ea typeface="華康少女文字W7" pitchFamily="49" charset="-120"/>
              <a:cs typeface="+mn-cs"/>
            </a:rPr>
            <a:t>美式熱狗</a:t>
          </a:r>
        </a:p>
      </xdr:txBody>
    </xdr:sp>
    <xdr:clientData/>
  </xdr:twoCellAnchor>
  <xdr:twoCellAnchor>
    <xdr:from>
      <xdr:col>40</xdr:col>
      <xdr:colOff>296332</xdr:colOff>
      <xdr:row>14</xdr:row>
      <xdr:rowOff>127001</xdr:rowOff>
    </xdr:from>
    <xdr:to>
      <xdr:col>44</xdr:col>
      <xdr:colOff>232831</xdr:colOff>
      <xdr:row>15</xdr:row>
      <xdr:rowOff>190496</xdr:rowOff>
    </xdr:to>
    <xdr:sp macro="" textlink="">
      <xdr:nvSpPr>
        <xdr:cNvPr id="89" name="矩形 88"/>
        <xdr:cNvSpPr/>
      </xdr:nvSpPr>
      <xdr:spPr>
        <a:xfrm>
          <a:off x="13402732" y="4272281"/>
          <a:ext cx="1155699" cy="33019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C000"/>
              </a:solidFill>
              <a:effectLst/>
              <a:latin typeface="+mn-lt"/>
              <a:ea typeface="華康少女文字W7" pitchFamily="49" charset="-120"/>
              <a:cs typeface="+mn-cs"/>
            </a:rPr>
            <a:t>脆皮雞翅</a:t>
          </a:r>
        </a:p>
      </xdr:txBody>
    </xdr:sp>
    <xdr:clientData/>
  </xdr:twoCellAnchor>
  <xdr:twoCellAnchor>
    <xdr:from>
      <xdr:col>20</xdr:col>
      <xdr:colOff>285741</xdr:colOff>
      <xdr:row>14</xdr:row>
      <xdr:rowOff>31742</xdr:rowOff>
    </xdr:from>
    <xdr:to>
      <xdr:col>24</xdr:col>
      <xdr:colOff>222247</xdr:colOff>
      <xdr:row>15</xdr:row>
      <xdr:rowOff>74080</xdr:rowOff>
    </xdr:to>
    <xdr:sp macro="" textlink="">
      <xdr:nvSpPr>
        <xdr:cNvPr id="90" name="矩形 89"/>
        <xdr:cNvSpPr/>
      </xdr:nvSpPr>
      <xdr:spPr>
        <a:xfrm>
          <a:off x="7296141" y="4177022"/>
          <a:ext cx="1155706" cy="30903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66FF"/>
              </a:solidFill>
              <a:effectLst/>
              <a:ea typeface="華康少女文字W7" pitchFamily="49" charset="-120"/>
            </a:rPr>
            <a:t>柳葉魚</a:t>
          </a:r>
        </a:p>
      </xdr:txBody>
    </xdr:sp>
    <xdr:clientData/>
  </xdr:twoCellAnchor>
  <xdr:twoCellAnchor>
    <xdr:from>
      <xdr:col>30</xdr:col>
      <xdr:colOff>296332</xdr:colOff>
      <xdr:row>19</xdr:row>
      <xdr:rowOff>169333</xdr:rowOff>
    </xdr:from>
    <xdr:to>
      <xdr:col>34</xdr:col>
      <xdr:colOff>232834</xdr:colOff>
      <xdr:row>21</xdr:row>
      <xdr:rowOff>52916</xdr:rowOff>
    </xdr:to>
    <xdr:sp macro="" textlink="">
      <xdr:nvSpPr>
        <xdr:cNvPr id="91" name="矩形 90"/>
        <xdr:cNvSpPr/>
      </xdr:nvSpPr>
      <xdr:spPr>
        <a:xfrm>
          <a:off x="10354732" y="5465233"/>
          <a:ext cx="1155702" cy="40174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滷蛋</a:t>
          </a:r>
        </a:p>
      </xdr:txBody>
    </xdr:sp>
    <xdr:clientData/>
  </xdr:twoCellAnchor>
  <xdr:twoCellAnchor>
    <xdr:from>
      <xdr:col>31</xdr:col>
      <xdr:colOff>158750</xdr:colOff>
      <xdr:row>24</xdr:row>
      <xdr:rowOff>105833</xdr:rowOff>
    </xdr:from>
    <xdr:to>
      <xdr:col>35</xdr:col>
      <xdr:colOff>127001</xdr:colOff>
      <xdr:row>25</xdr:row>
      <xdr:rowOff>137581</xdr:rowOff>
    </xdr:to>
    <xdr:sp macro="" textlink="">
      <xdr:nvSpPr>
        <xdr:cNvPr id="92" name="矩形 91"/>
        <xdr:cNvSpPr/>
      </xdr:nvSpPr>
      <xdr:spPr>
        <a:xfrm>
          <a:off x="10521950" y="6719993"/>
          <a:ext cx="1187451" cy="29844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9900"/>
                </a:solidFill>
                <a:prstDash val="solid"/>
              </a:ln>
              <a:solidFill>
                <a:srgbClr val="C00000"/>
              </a:solidFill>
              <a:effectLst/>
              <a:latin typeface="+mn-lt"/>
              <a:ea typeface="華康少女文字W7" pitchFamily="49" charset="-120"/>
              <a:cs typeface="+mn-cs"/>
            </a:rPr>
            <a:t>茄汁熱狗</a:t>
          </a:r>
        </a:p>
      </xdr:txBody>
    </xdr:sp>
    <xdr:clientData/>
  </xdr:twoCellAnchor>
  <xdr:twoCellAnchor>
    <xdr:from>
      <xdr:col>42</xdr:col>
      <xdr:colOff>222249</xdr:colOff>
      <xdr:row>26</xdr:row>
      <xdr:rowOff>42333</xdr:rowOff>
    </xdr:from>
    <xdr:to>
      <xdr:col>46</xdr:col>
      <xdr:colOff>158751</xdr:colOff>
      <xdr:row>28</xdr:row>
      <xdr:rowOff>84666</xdr:rowOff>
    </xdr:to>
    <xdr:sp macro="" textlink="">
      <xdr:nvSpPr>
        <xdr:cNvPr id="93" name="矩形 92"/>
        <xdr:cNvSpPr/>
      </xdr:nvSpPr>
      <xdr:spPr>
        <a:xfrm>
          <a:off x="13938249" y="7189893"/>
          <a:ext cx="1155702" cy="392853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滷蛋</a:t>
          </a:r>
        </a:p>
      </xdr:txBody>
    </xdr:sp>
    <xdr:clientData/>
  </xdr:twoCellAnchor>
  <xdr:twoCellAnchor editAs="oneCell">
    <xdr:from>
      <xdr:col>4</xdr:col>
      <xdr:colOff>177800</xdr:colOff>
      <xdr:row>46</xdr:row>
      <xdr:rowOff>25399</xdr:rowOff>
    </xdr:from>
    <xdr:to>
      <xdr:col>6</xdr:col>
      <xdr:colOff>239239</xdr:colOff>
      <xdr:row>47</xdr:row>
      <xdr:rowOff>13246</xdr:rowOff>
    </xdr:to>
    <xdr:pic>
      <xdr:nvPicPr>
        <xdr:cNvPr id="94" name="圖片 9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9880" y="11927839"/>
          <a:ext cx="762479" cy="384087"/>
        </a:xfrm>
        <a:prstGeom prst="rect">
          <a:avLst/>
        </a:prstGeom>
      </xdr:spPr>
    </xdr:pic>
    <xdr:clientData/>
  </xdr:twoCellAnchor>
  <xdr:twoCellAnchor editAs="oneCell">
    <xdr:from>
      <xdr:col>12</xdr:col>
      <xdr:colOff>8467</xdr:colOff>
      <xdr:row>46</xdr:row>
      <xdr:rowOff>42333</xdr:rowOff>
    </xdr:from>
    <xdr:to>
      <xdr:col>13</xdr:col>
      <xdr:colOff>291757</xdr:colOff>
      <xdr:row>46</xdr:row>
      <xdr:rowOff>384423</xdr:rowOff>
    </xdr:to>
    <xdr:pic>
      <xdr:nvPicPr>
        <xdr:cNvPr id="95" name="圖片 9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4707" y="11944773"/>
          <a:ext cx="633810" cy="342090"/>
        </a:xfrm>
        <a:prstGeom prst="rect">
          <a:avLst/>
        </a:prstGeom>
      </xdr:spPr>
    </xdr:pic>
    <xdr:clientData/>
  </xdr:twoCellAnchor>
  <xdr:twoCellAnchor editAs="oneCell">
    <xdr:from>
      <xdr:col>23</xdr:col>
      <xdr:colOff>93134</xdr:colOff>
      <xdr:row>25</xdr:row>
      <xdr:rowOff>182231</xdr:rowOff>
    </xdr:from>
    <xdr:to>
      <xdr:col>26</xdr:col>
      <xdr:colOff>9247</xdr:colOff>
      <xdr:row>28</xdr:row>
      <xdr:rowOff>93134</xdr:rowOff>
    </xdr:to>
    <xdr:pic>
      <xdr:nvPicPr>
        <xdr:cNvPr id="96" name="圖片 9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42" b="10967"/>
        <a:stretch/>
      </xdr:blipFill>
      <xdr:spPr>
        <a:xfrm>
          <a:off x="8017934" y="7063091"/>
          <a:ext cx="830513" cy="528123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21</xdr:row>
      <xdr:rowOff>59268</xdr:rowOff>
    </xdr:from>
    <xdr:to>
      <xdr:col>8</xdr:col>
      <xdr:colOff>321734</xdr:colOff>
      <xdr:row>23</xdr:row>
      <xdr:rowOff>16935</xdr:rowOff>
    </xdr:to>
    <xdr:pic>
      <xdr:nvPicPr>
        <xdr:cNvPr id="97" name="圖片 9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2268" y="5943601"/>
          <a:ext cx="626533" cy="499534"/>
        </a:xfrm>
        <a:prstGeom prst="rect">
          <a:avLst/>
        </a:prstGeom>
      </xdr:spPr>
    </xdr:pic>
    <xdr:clientData/>
  </xdr:twoCellAnchor>
  <xdr:twoCellAnchor editAs="oneCell">
    <xdr:from>
      <xdr:col>15</xdr:col>
      <xdr:colOff>62637</xdr:colOff>
      <xdr:row>14</xdr:row>
      <xdr:rowOff>3821</xdr:rowOff>
    </xdr:from>
    <xdr:to>
      <xdr:col>17</xdr:col>
      <xdr:colOff>33865</xdr:colOff>
      <xdr:row>16</xdr:row>
      <xdr:rowOff>16934</xdr:rowOff>
    </xdr:to>
    <xdr:pic>
      <xdr:nvPicPr>
        <xdr:cNvPr id="98" name="圖片 9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31667" r="9722" b="4166"/>
        <a:stretch/>
      </xdr:blipFill>
      <xdr:spPr>
        <a:xfrm>
          <a:off x="5320437" y="4149101"/>
          <a:ext cx="672268" cy="546513"/>
        </a:xfrm>
        <a:prstGeom prst="rect">
          <a:avLst/>
        </a:prstGeom>
      </xdr:spPr>
    </xdr:pic>
    <xdr:clientData/>
  </xdr:twoCellAnchor>
  <xdr:twoCellAnchor editAs="oneCell">
    <xdr:from>
      <xdr:col>23</xdr:col>
      <xdr:colOff>84665</xdr:colOff>
      <xdr:row>11</xdr:row>
      <xdr:rowOff>201724</xdr:rowOff>
    </xdr:from>
    <xdr:to>
      <xdr:col>25</xdr:col>
      <xdr:colOff>160867</xdr:colOff>
      <xdr:row>13</xdr:row>
      <xdr:rowOff>211480</xdr:rowOff>
    </xdr:to>
    <xdr:pic>
      <xdr:nvPicPr>
        <xdr:cNvPr id="99" name="圖片 9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21" r="10103" b="10140"/>
        <a:stretch/>
      </xdr:blipFill>
      <xdr:spPr>
        <a:xfrm>
          <a:off x="8009465" y="3546904"/>
          <a:ext cx="685802" cy="543156"/>
        </a:xfrm>
        <a:prstGeom prst="rect">
          <a:avLst/>
        </a:prstGeom>
      </xdr:spPr>
    </xdr:pic>
    <xdr:clientData/>
  </xdr:twoCellAnchor>
  <xdr:twoCellAnchor editAs="oneCell">
    <xdr:from>
      <xdr:col>3</xdr:col>
      <xdr:colOff>110067</xdr:colOff>
      <xdr:row>4</xdr:row>
      <xdr:rowOff>84666</xdr:rowOff>
    </xdr:from>
    <xdr:to>
      <xdr:col>5</xdr:col>
      <xdr:colOff>42373</xdr:colOff>
      <xdr:row>6</xdr:row>
      <xdr:rowOff>17780</xdr:rowOff>
    </xdr:to>
    <xdr:pic>
      <xdr:nvPicPr>
        <xdr:cNvPr id="100" name="圖片 9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54" t="9164"/>
        <a:stretch/>
      </xdr:blipFill>
      <xdr:spPr>
        <a:xfrm>
          <a:off x="1151467" y="1769533"/>
          <a:ext cx="626573" cy="474980"/>
        </a:xfrm>
        <a:prstGeom prst="rect">
          <a:avLst/>
        </a:prstGeom>
      </xdr:spPr>
    </xdr:pic>
    <xdr:clientData/>
  </xdr:twoCellAnchor>
  <xdr:twoCellAnchor editAs="oneCell">
    <xdr:from>
      <xdr:col>20</xdr:col>
      <xdr:colOff>245531</xdr:colOff>
      <xdr:row>22</xdr:row>
      <xdr:rowOff>163271</xdr:rowOff>
    </xdr:from>
    <xdr:to>
      <xdr:col>23</xdr:col>
      <xdr:colOff>152398</xdr:colOff>
      <xdr:row>25</xdr:row>
      <xdr:rowOff>50798</xdr:rowOff>
    </xdr:to>
    <xdr:pic>
      <xdr:nvPicPr>
        <xdr:cNvPr id="101" name="圖片 10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4" t="8950" r="6172" b="14198"/>
        <a:stretch/>
      </xdr:blipFill>
      <xdr:spPr>
        <a:xfrm>
          <a:off x="7255931" y="6244031"/>
          <a:ext cx="821267" cy="687627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304802</xdr:colOff>
      <xdr:row>20</xdr:row>
      <xdr:rowOff>267420</xdr:rowOff>
    </xdr:from>
    <xdr:to>
      <xdr:col>17</xdr:col>
      <xdr:colOff>25400</xdr:colOff>
      <xdr:row>23</xdr:row>
      <xdr:rowOff>23485</xdr:rowOff>
    </xdr:to>
    <xdr:pic>
      <xdr:nvPicPr>
        <xdr:cNvPr id="102" name="圖片 10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68" b="10891"/>
        <a:stretch/>
      </xdr:blipFill>
      <xdr:spPr>
        <a:xfrm>
          <a:off x="5212082" y="5814780"/>
          <a:ext cx="772158" cy="556165"/>
        </a:xfrm>
        <a:prstGeom prst="rect">
          <a:avLst/>
        </a:prstGeom>
      </xdr:spPr>
    </xdr:pic>
    <xdr:clientData/>
  </xdr:twoCellAnchor>
  <xdr:twoCellAnchor editAs="oneCell">
    <xdr:from>
      <xdr:col>29</xdr:col>
      <xdr:colOff>296333</xdr:colOff>
      <xdr:row>32</xdr:row>
      <xdr:rowOff>143177</xdr:rowOff>
    </xdr:from>
    <xdr:to>
      <xdr:col>32</xdr:col>
      <xdr:colOff>152400</xdr:colOff>
      <xdr:row>34</xdr:row>
      <xdr:rowOff>160868</xdr:rowOff>
    </xdr:to>
    <xdr:pic>
      <xdr:nvPicPr>
        <xdr:cNvPr id="103" name="圖片 102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" r="36207" b="9785"/>
        <a:stretch/>
      </xdr:blipFill>
      <xdr:spPr>
        <a:xfrm>
          <a:off x="10049933" y="8692817"/>
          <a:ext cx="770467" cy="551091"/>
        </a:xfrm>
        <a:prstGeom prst="rect">
          <a:avLst/>
        </a:prstGeom>
      </xdr:spPr>
    </xdr:pic>
    <xdr:clientData/>
  </xdr:twoCellAnchor>
  <xdr:twoCellAnchor editAs="oneCell">
    <xdr:from>
      <xdr:col>27</xdr:col>
      <xdr:colOff>16935</xdr:colOff>
      <xdr:row>16</xdr:row>
      <xdr:rowOff>42545</xdr:rowOff>
    </xdr:from>
    <xdr:to>
      <xdr:col>29</xdr:col>
      <xdr:colOff>110066</xdr:colOff>
      <xdr:row>18</xdr:row>
      <xdr:rowOff>84665</xdr:rowOff>
    </xdr:to>
    <xdr:pic>
      <xdr:nvPicPr>
        <xdr:cNvPr id="104" name="圖片 103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9" t="11985" r="8420" b="18602"/>
        <a:stretch/>
      </xdr:blipFill>
      <xdr:spPr>
        <a:xfrm>
          <a:off x="9093202" y="4775412"/>
          <a:ext cx="702731" cy="490853"/>
        </a:xfrm>
        <a:prstGeom prst="rect">
          <a:avLst/>
        </a:prstGeom>
      </xdr:spPr>
    </xdr:pic>
    <xdr:clientData/>
  </xdr:twoCellAnchor>
  <xdr:twoCellAnchor editAs="oneCell">
    <xdr:from>
      <xdr:col>15</xdr:col>
      <xdr:colOff>16933</xdr:colOff>
      <xdr:row>3</xdr:row>
      <xdr:rowOff>20804</xdr:rowOff>
    </xdr:from>
    <xdr:to>
      <xdr:col>17</xdr:col>
      <xdr:colOff>16932</xdr:colOff>
      <xdr:row>5</xdr:row>
      <xdr:rowOff>11913</xdr:rowOff>
    </xdr:to>
    <xdr:pic>
      <xdr:nvPicPr>
        <xdr:cNvPr id="105" name="圖片 104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07" r="10556"/>
        <a:stretch/>
      </xdr:blipFill>
      <xdr:spPr>
        <a:xfrm>
          <a:off x="5274733" y="1430504"/>
          <a:ext cx="701039" cy="524509"/>
        </a:xfrm>
        <a:prstGeom prst="rect">
          <a:avLst/>
        </a:prstGeom>
      </xdr:spPr>
    </xdr:pic>
    <xdr:clientData/>
  </xdr:twoCellAnchor>
  <xdr:twoCellAnchor editAs="oneCell">
    <xdr:from>
      <xdr:col>25</xdr:col>
      <xdr:colOff>177800</xdr:colOff>
      <xdr:row>40</xdr:row>
      <xdr:rowOff>252377</xdr:rowOff>
    </xdr:from>
    <xdr:to>
      <xdr:col>28</xdr:col>
      <xdr:colOff>33866</xdr:colOff>
      <xdr:row>42</xdr:row>
      <xdr:rowOff>254002</xdr:rowOff>
    </xdr:to>
    <xdr:pic>
      <xdr:nvPicPr>
        <xdr:cNvPr id="107" name="圖片 106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1" t="38004" r="7363"/>
        <a:stretch/>
      </xdr:blipFill>
      <xdr:spPr>
        <a:xfrm>
          <a:off x="8712200" y="10737497"/>
          <a:ext cx="770466" cy="535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211666</xdr:colOff>
      <xdr:row>30</xdr:row>
      <xdr:rowOff>76200</xdr:rowOff>
    </xdr:from>
    <xdr:to>
      <xdr:col>12</xdr:col>
      <xdr:colOff>297094</xdr:colOff>
      <xdr:row>32</xdr:row>
      <xdr:rowOff>33867</xdr:rowOff>
    </xdr:to>
    <xdr:pic>
      <xdr:nvPicPr>
        <xdr:cNvPr id="108" name="圖片 10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1" t="8517" r="9445" b="21482"/>
        <a:stretch/>
      </xdr:blipFill>
      <xdr:spPr>
        <a:xfrm>
          <a:off x="3682999" y="8195733"/>
          <a:ext cx="779695" cy="499534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84669</xdr:colOff>
      <xdr:row>4</xdr:row>
      <xdr:rowOff>24103</xdr:rowOff>
    </xdr:from>
    <xdr:to>
      <xdr:col>12</xdr:col>
      <xdr:colOff>0</xdr:colOff>
      <xdr:row>6</xdr:row>
      <xdr:rowOff>33867</xdr:rowOff>
    </xdr:to>
    <xdr:pic>
      <xdr:nvPicPr>
        <xdr:cNvPr id="109" name="圖片 10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2" y="1708970"/>
          <a:ext cx="609598" cy="551630"/>
        </a:xfrm>
        <a:prstGeom prst="rect">
          <a:avLst/>
        </a:prstGeom>
      </xdr:spPr>
    </xdr:pic>
    <xdr:clientData/>
  </xdr:twoCellAnchor>
  <xdr:twoCellAnchor editAs="oneCell">
    <xdr:from>
      <xdr:col>26</xdr:col>
      <xdr:colOff>93133</xdr:colOff>
      <xdr:row>4</xdr:row>
      <xdr:rowOff>135468</xdr:rowOff>
    </xdr:from>
    <xdr:to>
      <xdr:col>29</xdr:col>
      <xdr:colOff>143933</xdr:colOff>
      <xdr:row>6</xdr:row>
      <xdr:rowOff>214093</xdr:rowOff>
    </xdr:to>
    <xdr:pic>
      <xdr:nvPicPr>
        <xdr:cNvPr id="110" name="圖片 10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2"/>
        <a:stretch/>
      </xdr:blipFill>
      <xdr:spPr>
        <a:xfrm>
          <a:off x="8932333" y="1811868"/>
          <a:ext cx="965200" cy="612025"/>
        </a:xfrm>
        <a:prstGeom prst="rect">
          <a:avLst/>
        </a:prstGeom>
      </xdr:spPr>
    </xdr:pic>
    <xdr:clientData/>
  </xdr:twoCellAnchor>
  <xdr:twoCellAnchor editAs="oneCell">
    <xdr:from>
      <xdr:col>15</xdr:col>
      <xdr:colOff>59267</xdr:colOff>
      <xdr:row>33</xdr:row>
      <xdr:rowOff>42333</xdr:rowOff>
    </xdr:from>
    <xdr:to>
      <xdr:col>16</xdr:col>
      <xdr:colOff>245330</xdr:colOff>
      <xdr:row>34</xdr:row>
      <xdr:rowOff>262468</xdr:rowOff>
    </xdr:to>
    <xdr:pic>
      <xdr:nvPicPr>
        <xdr:cNvPr id="111" name="圖片 110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72" r="13889"/>
        <a:stretch/>
      </xdr:blipFill>
      <xdr:spPr>
        <a:xfrm>
          <a:off x="5317067" y="8858673"/>
          <a:ext cx="536583" cy="486835"/>
        </a:xfrm>
        <a:prstGeom prst="rect">
          <a:avLst/>
        </a:prstGeom>
      </xdr:spPr>
    </xdr:pic>
    <xdr:clientData/>
  </xdr:twoCellAnchor>
  <xdr:twoCellAnchor editAs="oneCell">
    <xdr:from>
      <xdr:col>21</xdr:col>
      <xdr:colOff>59267</xdr:colOff>
      <xdr:row>40</xdr:row>
      <xdr:rowOff>119583</xdr:rowOff>
    </xdr:from>
    <xdr:to>
      <xdr:col>23</xdr:col>
      <xdr:colOff>220133</xdr:colOff>
      <xdr:row>42</xdr:row>
      <xdr:rowOff>13098</xdr:rowOff>
    </xdr:to>
    <xdr:pic>
      <xdr:nvPicPr>
        <xdr:cNvPr id="112" name="圖片 111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1" t="20145" r="12901"/>
        <a:stretch/>
      </xdr:blipFill>
      <xdr:spPr>
        <a:xfrm>
          <a:off x="7374467" y="10604703"/>
          <a:ext cx="770466" cy="426915"/>
        </a:xfrm>
        <a:prstGeom prst="rect">
          <a:avLst/>
        </a:prstGeom>
      </xdr:spPr>
    </xdr:pic>
    <xdr:clientData/>
  </xdr:twoCellAnchor>
  <xdr:twoCellAnchor editAs="oneCell">
    <xdr:from>
      <xdr:col>3</xdr:col>
      <xdr:colOff>8465</xdr:colOff>
      <xdr:row>32</xdr:row>
      <xdr:rowOff>48266</xdr:rowOff>
    </xdr:from>
    <xdr:to>
      <xdr:col>5</xdr:col>
      <xdr:colOff>25400</xdr:colOff>
      <xdr:row>34</xdr:row>
      <xdr:rowOff>43178</xdr:rowOff>
    </xdr:to>
    <xdr:pic>
      <xdr:nvPicPr>
        <xdr:cNvPr id="113" name="圖片 112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1" t="10322" r="13208" b="4516"/>
        <a:stretch/>
      </xdr:blipFill>
      <xdr:spPr>
        <a:xfrm>
          <a:off x="1049865" y="8709666"/>
          <a:ext cx="711202" cy="536779"/>
        </a:xfrm>
        <a:prstGeom prst="rect">
          <a:avLst/>
        </a:prstGeom>
      </xdr:spPr>
    </xdr:pic>
    <xdr:clientData/>
  </xdr:twoCellAnchor>
  <xdr:twoCellAnchor editAs="oneCell">
    <xdr:from>
      <xdr:col>24</xdr:col>
      <xdr:colOff>186267</xdr:colOff>
      <xdr:row>14</xdr:row>
      <xdr:rowOff>33867</xdr:rowOff>
    </xdr:from>
    <xdr:to>
      <xdr:col>27</xdr:col>
      <xdr:colOff>211667</xdr:colOff>
      <xdr:row>17</xdr:row>
      <xdr:rowOff>160867</xdr:rowOff>
    </xdr:to>
    <xdr:pic>
      <xdr:nvPicPr>
        <xdr:cNvPr id="114" name="圖片 11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5867" y="4179147"/>
          <a:ext cx="939800" cy="927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16931</xdr:colOff>
      <xdr:row>12</xdr:row>
      <xdr:rowOff>48550</xdr:rowOff>
    </xdr:from>
    <xdr:to>
      <xdr:col>12</xdr:col>
      <xdr:colOff>330197</xdr:colOff>
      <xdr:row>14</xdr:row>
      <xdr:rowOff>17780</xdr:rowOff>
    </xdr:to>
    <xdr:pic>
      <xdr:nvPicPr>
        <xdr:cNvPr id="116" name="圖片 115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58" r="17778" b="11153"/>
        <a:stretch/>
      </xdr:blipFill>
      <xdr:spPr>
        <a:xfrm>
          <a:off x="3835398" y="3697683"/>
          <a:ext cx="660399" cy="511097"/>
        </a:xfrm>
        <a:prstGeom prst="rect">
          <a:avLst/>
        </a:prstGeom>
      </xdr:spPr>
    </xdr:pic>
    <xdr:clientData/>
  </xdr:twoCellAnchor>
  <xdr:twoCellAnchor editAs="oneCell">
    <xdr:from>
      <xdr:col>22</xdr:col>
      <xdr:colOff>296335</xdr:colOff>
      <xdr:row>2</xdr:row>
      <xdr:rowOff>171316</xdr:rowOff>
    </xdr:from>
    <xdr:to>
      <xdr:col>24</xdr:col>
      <xdr:colOff>194734</xdr:colOff>
      <xdr:row>4</xdr:row>
      <xdr:rowOff>143934</xdr:rowOff>
    </xdr:to>
    <xdr:pic>
      <xdr:nvPicPr>
        <xdr:cNvPr id="117" name="圖片 116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4" t="9999" r="26388" b="36945"/>
        <a:stretch/>
      </xdr:blipFill>
      <xdr:spPr>
        <a:xfrm>
          <a:off x="7848602" y="1314316"/>
          <a:ext cx="507999" cy="514485"/>
        </a:xfrm>
        <a:prstGeom prst="rect">
          <a:avLst/>
        </a:prstGeom>
      </xdr:spPr>
    </xdr:pic>
    <xdr:clientData/>
  </xdr:twoCellAnchor>
  <xdr:twoCellAnchor editAs="oneCell">
    <xdr:from>
      <xdr:col>3</xdr:col>
      <xdr:colOff>5645</xdr:colOff>
      <xdr:row>22</xdr:row>
      <xdr:rowOff>25400</xdr:rowOff>
    </xdr:from>
    <xdr:to>
      <xdr:col>5</xdr:col>
      <xdr:colOff>0</xdr:colOff>
      <xdr:row>24</xdr:row>
      <xdr:rowOff>50800</xdr:rowOff>
    </xdr:to>
    <xdr:pic>
      <xdr:nvPicPr>
        <xdr:cNvPr id="118" name="圖片 11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05" y="6106160"/>
          <a:ext cx="695395" cy="558800"/>
        </a:xfrm>
        <a:prstGeom prst="rect">
          <a:avLst/>
        </a:prstGeom>
      </xdr:spPr>
    </xdr:pic>
    <xdr:clientData/>
  </xdr:twoCellAnchor>
  <xdr:twoCellAnchor>
    <xdr:from>
      <xdr:col>3</xdr:col>
      <xdr:colOff>262467</xdr:colOff>
      <xdr:row>0</xdr:row>
      <xdr:rowOff>42335</xdr:rowOff>
    </xdr:from>
    <xdr:to>
      <xdr:col>15</xdr:col>
      <xdr:colOff>330200</xdr:colOff>
      <xdr:row>0</xdr:row>
      <xdr:rowOff>787400</xdr:rowOff>
    </xdr:to>
    <xdr:sp macro="" textlink="">
      <xdr:nvSpPr>
        <xdr:cNvPr id="119" name="矩形 118"/>
        <xdr:cNvSpPr/>
      </xdr:nvSpPr>
      <xdr:spPr>
        <a:xfrm>
          <a:off x="1314027" y="42335"/>
          <a:ext cx="4273973" cy="745065"/>
        </a:xfrm>
        <a:prstGeom prst="rect">
          <a:avLst/>
        </a:prstGeom>
        <a:noFill/>
        <a:ln w="9525" cap="flat" cmpd="sng" algn="ctr">
          <a:noFill/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txBody>
        <a:bodyPr vertOverflow="clip" horzOverflow="clip" rtlCol="0" anchor="ctr">
          <a:prstTxWarp prst="textPlain">
            <a:avLst/>
          </a:prstTxWarp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2000" b="0" i="0" u="none" strike="noStrike" kern="0" cap="none" spc="0" normalizeH="0" baseline="0" noProof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uLnTx/>
              <a:uFillTx/>
              <a:latin typeface="Calibri"/>
              <a:ea typeface="華康少女文字W7" pitchFamily="49" charset="-120"/>
              <a:cs typeface="+mn-cs"/>
            </a:rPr>
            <a:t>金大立</a:t>
          </a:r>
          <a:r>
            <a:rPr kumimoji="0" lang="en-US" altLang="zh-TW" sz="2000" b="0" i="0" u="none" strike="noStrike" kern="0" cap="none" spc="0" normalizeH="0" baseline="0" noProof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uLnTx/>
              <a:uFillTx/>
              <a:latin typeface="Calibri"/>
              <a:ea typeface="華康少女文字W7" pitchFamily="49" charset="-120"/>
              <a:cs typeface="+mn-cs"/>
            </a:rPr>
            <a:t>109</a:t>
          </a:r>
          <a:r>
            <a:rPr kumimoji="0" lang="zh-TW" altLang="en-US" sz="2000" b="0" i="0" u="none" strike="noStrike" kern="0" cap="none" spc="0" normalizeH="0" baseline="0" noProof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uLnTx/>
              <a:uFillTx/>
              <a:latin typeface="Calibri"/>
              <a:ea typeface="華康少女文字W7" pitchFamily="49" charset="-120"/>
              <a:cs typeface="+mn-cs"/>
            </a:rPr>
            <a:t>年</a:t>
          </a:r>
          <a:r>
            <a:rPr kumimoji="0" lang="en-US" altLang="zh-TW" sz="2000" b="0" i="0" u="none" strike="noStrike" kern="0" cap="none" spc="0" normalizeH="0" baseline="0" noProof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uLnTx/>
              <a:uFillTx/>
              <a:latin typeface="Calibri"/>
              <a:ea typeface="華康少女文字W7" pitchFamily="49" charset="-120"/>
              <a:cs typeface="+mn-cs"/>
            </a:rPr>
            <a:t>9</a:t>
          </a:r>
          <a:r>
            <a:rPr kumimoji="0" lang="zh-TW" altLang="en-US" sz="2000" b="0" i="0" u="none" strike="noStrike" kern="0" cap="none" spc="0" normalizeH="0" baseline="0" noProof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uLnTx/>
              <a:uFillTx/>
              <a:latin typeface="Calibri"/>
              <a:ea typeface="華康少女文字W7" pitchFamily="49" charset="-120"/>
              <a:cs typeface="+mn-cs"/>
            </a:rPr>
            <a:t>月菜單</a:t>
          </a:r>
        </a:p>
      </xdr:txBody>
    </xdr:sp>
    <xdr:clientData/>
  </xdr:twoCellAnchor>
  <xdr:twoCellAnchor editAs="oneCell">
    <xdr:from>
      <xdr:col>0</xdr:col>
      <xdr:colOff>262467</xdr:colOff>
      <xdr:row>0</xdr:row>
      <xdr:rowOff>76200</xdr:rowOff>
    </xdr:from>
    <xdr:to>
      <xdr:col>3</xdr:col>
      <xdr:colOff>59268</xdr:colOff>
      <xdr:row>0</xdr:row>
      <xdr:rowOff>787400</xdr:rowOff>
    </xdr:to>
    <xdr:pic>
      <xdr:nvPicPr>
        <xdr:cNvPr id="120" name="圖片 119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19167" b="77667" l="19583" r="81000">
                      <a14:foregroundMark x1="27333" y1="64083" x2="31917" y2="62250"/>
                      <a14:foregroundMark x1="61833" y1="40500" x2="75750" y2="42583"/>
                      <a14:foregroundMark x1="64750" y1="39250" x2="64750" y2="45750"/>
                      <a14:foregroundMark x1="60083" y1="42833" x2="75333" y2="45083"/>
                      <a14:foregroundMark x1="66000" y1="39250" x2="57833" y2="43833"/>
                      <a14:foregroundMark x1="54500" y1="75583" x2="65333" y2="74500"/>
                      <a14:foregroundMark x1="61417" y1="69333" x2="58417" y2="74500"/>
                      <a14:foregroundMark x1="58417" y1="69750" x2="50750" y2="75583"/>
                      <a14:foregroundMark x1="52417" y1="76167" x2="71833" y2="76000"/>
                      <a14:foregroundMark x1="66000" y1="70750" x2="66000" y2="70750"/>
                      <a14:foregroundMark x1="33167" y1="65750" x2="19583" y2="65583"/>
                      <a14:foregroundMark x1="24417" y1="67417" x2="21750" y2="68667"/>
                      <a14:foregroundMark x1="21500" y1="68250" x2="20500" y2="689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833" t="17746" r="19416" b="20669"/>
        <a:stretch/>
      </xdr:blipFill>
      <xdr:spPr>
        <a:xfrm>
          <a:off x="262467" y="76200"/>
          <a:ext cx="848361" cy="711200"/>
        </a:xfrm>
        <a:prstGeom prst="rect">
          <a:avLst/>
        </a:prstGeom>
      </xdr:spPr>
    </xdr:pic>
    <xdr:clientData/>
  </xdr:twoCellAnchor>
  <xdr:twoCellAnchor editAs="oneCell">
    <xdr:from>
      <xdr:col>16</xdr:col>
      <xdr:colOff>160867</xdr:colOff>
      <xdr:row>0</xdr:row>
      <xdr:rowOff>16933</xdr:rowOff>
    </xdr:from>
    <xdr:to>
      <xdr:col>19</xdr:col>
      <xdr:colOff>84666</xdr:colOff>
      <xdr:row>0</xdr:row>
      <xdr:rowOff>795867</xdr:rowOff>
    </xdr:to>
    <xdr:pic>
      <xdr:nvPicPr>
        <xdr:cNvPr id="121" name="圖片 120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2442" b="98721" l="0" r="94535">
                      <a14:foregroundMark x1="69302" y1="8605" x2="70233" y2="12791"/>
                      <a14:foregroundMark x1="70233" y1="15581" x2="70233" y2="155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067" r="4393"/>
        <a:stretch/>
      </xdr:blipFill>
      <xdr:spPr>
        <a:xfrm>
          <a:off x="5769187" y="16933"/>
          <a:ext cx="975359" cy="778934"/>
        </a:xfrm>
        <a:prstGeom prst="rect">
          <a:avLst/>
        </a:prstGeom>
      </xdr:spPr>
    </xdr:pic>
    <xdr:clientData/>
  </xdr:twoCellAnchor>
  <xdr:twoCellAnchor>
    <xdr:from>
      <xdr:col>29</xdr:col>
      <xdr:colOff>201088</xdr:colOff>
      <xdr:row>37</xdr:row>
      <xdr:rowOff>139686</xdr:rowOff>
    </xdr:from>
    <xdr:to>
      <xdr:col>33</xdr:col>
      <xdr:colOff>116420</xdr:colOff>
      <xdr:row>38</xdr:row>
      <xdr:rowOff>222235</xdr:rowOff>
    </xdr:to>
    <xdr:sp macro="" textlink="">
      <xdr:nvSpPr>
        <xdr:cNvPr id="122" name="矩形 121"/>
        <xdr:cNvSpPr/>
      </xdr:nvSpPr>
      <xdr:spPr>
        <a:xfrm>
          <a:off x="9954688" y="9839946"/>
          <a:ext cx="1134532" cy="33400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0000"/>
                </a:solidFill>
                <a:prstDash val="solid"/>
              </a:ln>
              <a:solidFill>
                <a:schemeClr val="accent2"/>
              </a:solidFill>
              <a:effectLst/>
              <a:ea typeface="華康少女文字W7" pitchFamily="49" charset="-120"/>
            </a:rPr>
            <a:t>泡菜燒肉</a:t>
          </a:r>
        </a:p>
      </xdr:txBody>
    </xdr:sp>
    <xdr:clientData/>
  </xdr:twoCellAnchor>
  <xdr:twoCellAnchor>
    <xdr:from>
      <xdr:col>26</xdr:col>
      <xdr:colOff>158748</xdr:colOff>
      <xdr:row>45</xdr:row>
      <xdr:rowOff>95249</xdr:rowOff>
    </xdr:from>
    <xdr:to>
      <xdr:col>30</xdr:col>
      <xdr:colOff>21165</xdr:colOff>
      <xdr:row>46</xdr:row>
      <xdr:rowOff>232835</xdr:rowOff>
    </xdr:to>
    <xdr:sp macro="" textlink="">
      <xdr:nvSpPr>
        <xdr:cNvPr id="123" name="矩形 122"/>
        <xdr:cNvSpPr/>
      </xdr:nvSpPr>
      <xdr:spPr>
        <a:xfrm>
          <a:off x="8997948" y="11822429"/>
          <a:ext cx="1081617" cy="31284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00B0F0"/>
                </a:solidFill>
                <a:prstDash val="solid"/>
              </a:ln>
              <a:solidFill>
                <a:srgbClr val="3366FF"/>
              </a:solidFill>
              <a:effectLst/>
              <a:ea typeface="華康少女文字W7" pitchFamily="49" charset="-120"/>
            </a:rPr>
            <a:t>雞肉堡</a:t>
          </a:r>
        </a:p>
      </xdr:txBody>
    </xdr:sp>
    <xdr:clientData/>
  </xdr:twoCellAnchor>
  <xdr:twoCellAnchor>
    <xdr:from>
      <xdr:col>36</xdr:col>
      <xdr:colOff>253990</xdr:colOff>
      <xdr:row>36</xdr:row>
      <xdr:rowOff>4</xdr:rowOff>
    </xdr:from>
    <xdr:to>
      <xdr:col>40</xdr:col>
      <xdr:colOff>190492</xdr:colOff>
      <xdr:row>38</xdr:row>
      <xdr:rowOff>5</xdr:rowOff>
    </xdr:to>
    <xdr:sp macro="" textlink="">
      <xdr:nvSpPr>
        <xdr:cNvPr id="124" name="矩形 123"/>
        <xdr:cNvSpPr/>
      </xdr:nvSpPr>
      <xdr:spPr>
        <a:xfrm>
          <a:off x="12141190" y="9525004"/>
          <a:ext cx="1155702" cy="42672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latin typeface="+mn-lt"/>
              <a:ea typeface="華康少女文字W7" pitchFamily="49" charset="-120"/>
              <a:cs typeface="+mn-cs"/>
            </a:rPr>
            <a:t>滷蛋</a:t>
          </a:r>
        </a:p>
      </xdr:txBody>
    </xdr:sp>
    <xdr:clientData/>
  </xdr:twoCellAnchor>
  <xdr:twoCellAnchor>
    <xdr:from>
      <xdr:col>20</xdr:col>
      <xdr:colOff>232833</xdr:colOff>
      <xdr:row>39</xdr:row>
      <xdr:rowOff>2</xdr:rowOff>
    </xdr:from>
    <xdr:to>
      <xdr:col>24</xdr:col>
      <xdr:colOff>201083</xdr:colOff>
      <xdr:row>40</xdr:row>
      <xdr:rowOff>31751</xdr:rowOff>
    </xdr:to>
    <xdr:sp macro="" textlink="">
      <xdr:nvSpPr>
        <xdr:cNvPr id="125" name="矩形 124"/>
        <xdr:cNvSpPr/>
      </xdr:nvSpPr>
      <xdr:spPr>
        <a:xfrm>
          <a:off x="7243233" y="10218422"/>
          <a:ext cx="1187450" cy="29844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C00000"/>
                </a:solidFill>
                <a:prstDash val="solid"/>
              </a:ln>
              <a:solidFill>
                <a:srgbClr val="FF0000"/>
              </a:solidFill>
              <a:effectLst/>
              <a:latin typeface="+mn-lt"/>
              <a:ea typeface="華康少女文字W7" pitchFamily="49" charset="-120"/>
              <a:cs typeface="+mn-cs"/>
            </a:rPr>
            <a:t>卡啦雞排</a:t>
          </a:r>
        </a:p>
      </xdr:txBody>
    </xdr:sp>
    <xdr:clientData/>
  </xdr:twoCellAnchor>
  <xdr:twoCellAnchor>
    <xdr:from>
      <xdr:col>21</xdr:col>
      <xdr:colOff>201083</xdr:colOff>
      <xdr:row>43</xdr:row>
      <xdr:rowOff>211667</xdr:rowOff>
    </xdr:from>
    <xdr:to>
      <xdr:col>25</xdr:col>
      <xdr:colOff>148165</xdr:colOff>
      <xdr:row>45</xdr:row>
      <xdr:rowOff>57143</xdr:rowOff>
    </xdr:to>
    <xdr:sp macro="" textlink="">
      <xdr:nvSpPr>
        <xdr:cNvPr id="126" name="矩形 125"/>
        <xdr:cNvSpPr/>
      </xdr:nvSpPr>
      <xdr:spPr>
        <a:xfrm>
          <a:off x="7516283" y="11496887"/>
          <a:ext cx="1166282" cy="287436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7030A0"/>
              </a:solidFill>
              <a:effectLst/>
              <a:ea typeface="華康少女文字W7" pitchFamily="49" charset="-120"/>
            </a:rPr>
            <a:t>珍珠腸</a:t>
          </a:r>
        </a:p>
      </xdr:txBody>
    </xdr:sp>
    <xdr:clientData/>
  </xdr:twoCellAnchor>
  <xdr:twoCellAnchor>
    <xdr:from>
      <xdr:col>21</xdr:col>
      <xdr:colOff>42332</xdr:colOff>
      <xdr:row>37</xdr:row>
      <xdr:rowOff>170390</xdr:rowOff>
    </xdr:from>
    <xdr:to>
      <xdr:col>24</xdr:col>
      <xdr:colOff>328083</xdr:colOff>
      <xdr:row>38</xdr:row>
      <xdr:rowOff>207417</xdr:rowOff>
    </xdr:to>
    <xdr:sp macro="" textlink="">
      <xdr:nvSpPr>
        <xdr:cNvPr id="127" name="矩形 126"/>
        <xdr:cNvSpPr/>
      </xdr:nvSpPr>
      <xdr:spPr>
        <a:xfrm>
          <a:off x="7357532" y="9870650"/>
          <a:ext cx="1177291" cy="28848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FFC000"/>
                </a:solidFill>
                <a:prstDash val="solid"/>
              </a:ln>
              <a:solidFill>
                <a:srgbClr val="FF6600"/>
              </a:solidFill>
              <a:effectLst/>
              <a:latin typeface="華康儷粗圓(P)" pitchFamily="34" charset="-120"/>
              <a:ea typeface="華康少女文字W7" pitchFamily="49" charset="-120"/>
              <a:cs typeface="+mn-cs"/>
            </a:rPr>
            <a:t>肉燥炒麵</a:t>
          </a:r>
        </a:p>
      </xdr:txBody>
    </xdr:sp>
    <xdr:clientData/>
  </xdr:twoCellAnchor>
  <xdr:twoCellAnchor>
    <xdr:from>
      <xdr:col>34</xdr:col>
      <xdr:colOff>328080</xdr:colOff>
      <xdr:row>42</xdr:row>
      <xdr:rowOff>31750</xdr:rowOff>
    </xdr:from>
    <xdr:to>
      <xdr:col>38</xdr:col>
      <xdr:colOff>243413</xdr:colOff>
      <xdr:row>43</xdr:row>
      <xdr:rowOff>40217</xdr:rowOff>
    </xdr:to>
    <xdr:sp macro="" textlink="">
      <xdr:nvSpPr>
        <xdr:cNvPr id="128" name="矩形 127"/>
        <xdr:cNvSpPr/>
      </xdr:nvSpPr>
      <xdr:spPr>
        <a:xfrm>
          <a:off x="11582820" y="11050270"/>
          <a:ext cx="1157393" cy="275167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66FF"/>
              </a:solidFill>
              <a:effectLst/>
              <a:ea typeface="華康少女文字W7" pitchFamily="49" charset="-120"/>
            </a:rPr>
            <a:t>丹麥饅頭</a:t>
          </a:r>
        </a:p>
      </xdr:txBody>
    </xdr:sp>
    <xdr:clientData/>
  </xdr:twoCellAnchor>
  <xdr:twoCellAnchor>
    <xdr:from>
      <xdr:col>38</xdr:col>
      <xdr:colOff>296334</xdr:colOff>
      <xdr:row>40</xdr:row>
      <xdr:rowOff>179927</xdr:rowOff>
    </xdr:from>
    <xdr:to>
      <xdr:col>42</xdr:col>
      <xdr:colOff>243417</xdr:colOff>
      <xdr:row>41</xdr:row>
      <xdr:rowOff>211675</xdr:rowOff>
    </xdr:to>
    <xdr:sp macro="" textlink="">
      <xdr:nvSpPr>
        <xdr:cNvPr id="129" name="矩形 128"/>
        <xdr:cNvSpPr/>
      </xdr:nvSpPr>
      <xdr:spPr>
        <a:xfrm>
          <a:off x="12793134" y="10665047"/>
          <a:ext cx="1166283" cy="29844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C00000"/>
                </a:solidFill>
                <a:prstDash val="solid"/>
              </a:ln>
              <a:solidFill>
                <a:srgbClr val="FF0000"/>
              </a:solidFill>
              <a:effectLst/>
              <a:ea typeface="華康少女文字W7" pitchFamily="49" charset="-120"/>
            </a:rPr>
            <a:t>泰式雞翅</a:t>
          </a:r>
        </a:p>
      </xdr:txBody>
    </xdr:sp>
    <xdr:clientData/>
  </xdr:twoCellAnchor>
  <xdr:twoCellAnchor>
    <xdr:from>
      <xdr:col>21</xdr:col>
      <xdr:colOff>137583</xdr:colOff>
      <xdr:row>42</xdr:row>
      <xdr:rowOff>38101</xdr:rowOff>
    </xdr:from>
    <xdr:to>
      <xdr:col>25</xdr:col>
      <xdr:colOff>142001</xdr:colOff>
      <xdr:row>43</xdr:row>
      <xdr:rowOff>105840</xdr:rowOff>
    </xdr:to>
    <xdr:sp macro="" textlink="">
      <xdr:nvSpPr>
        <xdr:cNvPr id="130" name="矩形 129"/>
        <xdr:cNvSpPr/>
      </xdr:nvSpPr>
      <xdr:spPr>
        <a:xfrm>
          <a:off x="7452783" y="11056621"/>
          <a:ext cx="1223618" cy="33443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1000" b="1" cap="none" spc="0">
              <a:ln w="3175">
                <a:solidFill>
                  <a:srgbClr val="FFFF00"/>
                </a:solidFill>
                <a:prstDash val="solid"/>
              </a:ln>
              <a:solidFill>
                <a:srgbClr val="00FF00"/>
              </a:solidFill>
              <a:effectLst/>
              <a:ea typeface="華康少女文字W7" pitchFamily="49" charset="-120"/>
            </a:rPr>
            <a:t>泡菜什錦鍋</a:t>
          </a:r>
        </a:p>
      </xdr:txBody>
    </xdr:sp>
    <xdr:clientData/>
  </xdr:twoCellAnchor>
  <xdr:twoCellAnchor>
    <xdr:from>
      <xdr:col>30</xdr:col>
      <xdr:colOff>232836</xdr:colOff>
      <xdr:row>40</xdr:row>
      <xdr:rowOff>174623</xdr:rowOff>
    </xdr:from>
    <xdr:to>
      <xdr:col>34</xdr:col>
      <xdr:colOff>84661</xdr:colOff>
      <xdr:row>41</xdr:row>
      <xdr:rowOff>179918</xdr:rowOff>
    </xdr:to>
    <xdr:sp macro="" textlink="">
      <xdr:nvSpPr>
        <xdr:cNvPr id="131" name="矩形 130"/>
        <xdr:cNvSpPr/>
      </xdr:nvSpPr>
      <xdr:spPr>
        <a:xfrm>
          <a:off x="10291236" y="10659743"/>
          <a:ext cx="1071025" cy="271995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chemeClr val="accent4"/>
              </a:solidFill>
              <a:effectLst/>
              <a:ea typeface="華康少女文字W7" pitchFamily="49" charset="-120"/>
            </a:rPr>
            <a:t>甜不辣</a:t>
          </a:r>
        </a:p>
      </xdr:txBody>
    </xdr:sp>
    <xdr:clientData/>
  </xdr:twoCellAnchor>
  <xdr:twoCellAnchor>
    <xdr:from>
      <xdr:col>34</xdr:col>
      <xdr:colOff>254000</xdr:colOff>
      <xdr:row>40</xdr:row>
      <xdr:rowOff>116414</xdr:rowOff>
    </xdr:from>
    <xdr:to>
      <xdr:col>38</xdr:col>
      <xdr:colOff>222251</xdr:colOff>
      <xdr:row>41</xdr:row>
      <xdr:rowOff>158745</xdr:rowOff>
    </xdr:to>
    <xdr:sp macro="" textlink="">
      <xdr:nvSpPr>
        <xdr:cNvPr id="132" name="矩形 131"/>
        <xdr:cNvSpPr/>
      </xdr:nvSpPr>
      <xdr:spPr>
        <a:xfrm>
          <a:off x="11531600" y="10601534"/>
          <a:ext cx="1187451" cy="30903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chemeClr val="accent3"/>
                </a:solidFill>
                <a:prstDash val="solid"/>
              </a:ln>
              <a:solidFill>
                <a:srgbClr val="00B050"/>
              </a:solidFill>
              <a:effectLst/>
              <a:ea typeface="華康少女文字W7" pitchFamily="49" charset="-120"/>
            </a:rPr>
            <a:t>鍋貼</a:t>
          </a:r>
        </a:p>
      </xdr:txBody>
    </xdr:sp>
    <xdr:clientData/>
  </xdr:twoCellAnchor>
  <xdr:twoCellAnchor>
    <xdr:from>
      <xdr:col>25</xdr:col>
      <xdr:colOff>84670</xdr:colOff>
      <xdr:row>37</xdr:row>
      <xdr:rowOff>137587</xdr:rowOff>
    </xdr:from>
    <xdr:to>
      <xdr:col>29</xdr:col>
      <xdr:colOff>95254</xdr:colOff>
      <xdr:row>38</xdr:row>
      <xdr:rowOff>254008</xdr:rowOff>
    </xdr:to>
    <xdr:sp macro="" textlink="">
      <xdr:nvSpPr>
        <xdr:cNvPr id="133" name="矩形 132"/>
        <xdr:cNvSpPr/>
      </xdr:nvSpPr>
      <xdr:spPr>
        <a:xfrm>
          <a:off x="8619070" y="9837847"/>
          <a:ext cx="1229784" cy="36788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1" cap="none" spc="0">
              <a:ln w="12700">
                <a:solidFill>
                  <a:srgbClr val="92D050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芝麻雞丁</a:t>
          </a:r>
        </a:p>
      </xdr:txBody>
    </xdr:sp>
    <xdr:clientData/>
  </xdr:twoCellAnchor>
  <xdr:twoCellAnchor>
    <xdr:from>
      <xdr:col>30</xdr:col>
      <xdr:colOff>264582</xdr:colOff>
      <xdr:row>42</xdr:row>
      <xdr:rowOff>10583</xdr:rowOff>
    </xdr:from>
    <xdr:to>
      <xdr:col>34</xdr:col>
      <xdr:colOff>211664</xdr:colOff>
      <xdr:row>43</xdr:row>
      <xdr:rowOff>25392</xdr:rowOff>
    </xdr:to>
    <xdr:sp macro="" textlink="">
      <xdr:nvSpPr>
        <xdr:cNvPr id="134" name="矩形 133"/>
        <xdr:cNvSpPr/>
      </xdr:nvSpPr>
      <xdr:spPr>
        <a:xfrm>
          <a:off x="10322982" y="11029103"/>
          <a:ext cx="1166282" cy="281509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1" cap="none" spc="0">
              <a:ln w="12700">
                <a:solidFill>
                  <a:srgbClr val="92D050"/>
                </a:solidFill>
                <a:prstDash val="solid"/>
              </a:ln>
              <a:solidFill>
                <a:srgbClr val="00B050"/>
              </a:solidFill>
              <a:effectLst/>
              <a:latin typeface="+mn-lt"/>
              <a:ea typeface="華康少女文字W7" pitchFamily="49" charset="-120"/>
              <a:cs typeface="+mn-cs"/>
            </a:rPr>
            <a:t>香酥魚柳</a:t>
          </a:r>
        </a:p>
      </xdr:txBody>
    </xdr:sp>
    <xdr:clientData/>
  </xdr:twoCellAnchor>
  <xdr:twoCellAnchor>
    <xdr:from>
      <xdr:col>26</xdr:col>
      <xdr:colOff>42327</xdr:colOff>
      <xdr:row>42</xdr:row>
      <xdr:rowOff>42330</xdr:rowOff>
    </xdr:from>
    <xdr:to>
      <xdr:col>30</xdr:col>
      <xdr:colOff>179913</xdr:colOff>
      <xdr:row>43</xdr:row>
      <xdr:rowOff>74081</xdr:rowOff>
    </xdr:to>
    <xdr:sp macro="" textlink="">
      <xdr:nvSpPr>
        <xdr:cNvPr id="135" name="矩形 134"/>
        <xdr:cNvSpPr/>
      </xdr:nvSpPr>
      <xdr:spPr>
        <a:xfrm>
          <a:off x="8881527" y="11060850"/>
          <a:ext cx="1356786" cy="29845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>
          <a:prstTxWarp prst="textPlain">
            <a:avLst/>
          </a:prstTxWarp>
        </a:bodyPr>
        <a:lstStyle/>
        <a:p>
          <a:pPr algn="ctr"/>
          <a:r>
            <a:rPr lang="zh-TW" altLang="en-US" sz="2000" b="0" cap="none" spc="0">
              <a:ln w="12700">
                <a:solidFill>
                  <a:srgbClr val="FFFF00"/>
                </a:solidFill>
                <a:prstDash val="solid"/>
              </a:ln>
              <a:solidFill>
                <a:srgbClr val="FF66FF"/>
              </a:solidFill>
              <a:effectLst/>
              <a:ea typeface="華康少女文字W7" pitchFamily="49" charset="-120"/>
            </a:rPr>
            <a:t>蔥花卷</a:t>
          </a:r>
        </a:p>
      </xdr:txBody>
    </xdr:sp>
    <xdr:clientData/>
  </xdr:twoCellAnchor>
  <xdr:twoCellAnchor>
    <xdr:from>
      <xdr:col>37</xdr:col>
      <xdr:colOff>317502</xdr:colOff>
      <xdr:row>43</xdr:row>
      <xdr:rowOff>158749</xdr:rowOff>
    </xdr:from>
    <xdr:to>
      <xdr:col>41</xdr:col>
      <xdr:colOff>275169</xdr:colOff>
      <xdr:row>45</xdr:row>
      <xdr:rowOff>44760</xdr:rowOff>
    </xdr:to>
    <xdr:sp macro="" textlink="">
      <xdr:nvSpPr>
        <xdr:cNvPr id="136" name="矩形 135"/>
        <xdr:cNvSpPr/>
      </xdr:nvSpPr>
      <xdr:spPr>
        <a:xfrm>
          <a:off x="12494262" y="11443969"/>
          <a:ext cx="1192107" cy="327971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C00000"/>
                </a:solidFill>
                <a:prstDash val="solid"/>
              </a:ln>
              <a:solidFill>
                <a:srgbClr val="FF0000"/>
              </a:solidFill>
              <a:effectLst/>
              <a:latin typeface="+mn-lt"/>
              <a:ea typeface="華康少女文字W7" pitchFamily="49" charset="-120"/>
              <a:cs typeface="+mn-cs"/>
            </a:rPr>
            <a:t>茄汁熱狗</a:t>
          </a:r>
        </a:p>
      </xdr:txBody>
    </xdr:sp>
    <xdr:clientData/>
  </xdr:twoCellAnchor>
  <xdr:twoCellAnchor>
    <xdr:from>
      <xdr:col>33</xdr:col>
      <xdr:colOff>84667</xdr:colOff>
      <xdr:row>39</xdr:row>
      <xdr:rowOff>1</xdr:rowOff>
    </xdr:from>
    <xdr:to>
      <xdr:col>37</xdr:col>
      <xdr:colOff>42333</xdr:colOff>
      <xdr:row>40</xdr:row>
      <xdr:rowOff>34179</xdr:rowOff>
    </xdr:to>
    <xdr:sp macro="" textlink="">
      <xdr:nvSpPr>
        <xdr:cNvPr id="137" name="矩形 136"/>
        <xdr:cNvSpPr/>
      </xdr:nvSpPr>
      <xdr:spPr>
        <a:xfrm>
          <a:off x="11057467" y="10218421"/>
          <a:ext cx="1176866" cy="300878"/>
        </a:xfrm>
        <a:prstGeom prst="rect">
          <a:avLst/>
        </a:prstGeom>
        <a:noFill/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numCol="1" rtlCol="0" anchor="ctr">
          <a:prstTxWarp prst="textPlain">
            <a:avLst/>
          </a:prstTxWarp>
        </a:bodyPr>
        <a:lstStyle/>
        <a:p>
          <a:pPr marL="0" indent="0" algn="ctr"/>
          <a:r>
            <a:rPr lang="zh-TW" altLang="en-US" sz="2000" b="0" cap="none" spc="0">
              <a:ln w="12700">
                <a:solidFill>
                  <a:srgbClr val="C00000"/>
                </a:solidFill>
                <a:prstDash val="solid"/>
              </a:ln>
              <a:solidFill>
                <a:srgbClr val="FF0000"/>
              </a:solidFill>
              <a:effectLst/>
              <a:latin typeface="+mn-lt"/>
              <a:ea typeface="華康少女文字W7" pitchFamily="49" charset="-120"/>
              <a:cs typeface="+mn-cs"/>
            </a:rPr>
            <a:t>美式熱狗</a:t>
          </a:r>
        </a:p>
      </xdr:txBody>
    </xdr:sp>
    <xdr:clientData/>
  </xdr:twoCellAnchor>
  <xdr:twoCellAnchor editAs="oneCell">
    <xdr:from>
      <xdr:col>7</xdr:col>
      <xdr:colOff>177802</xdr:colOff>
      <xdr:row>41</xdr:row>
      <xdr:rowOff>37710</xdr:rowOff>
    </xdr:from>
    <xdr:to>
      <xdr:col>9</xdr:col>
      <xdr:colOff>186267</xdr:colOff>
      <xdr:row>43</xdr:row>
      <xdr:rowOff>25399</xdr:rowOff>
    </xdr:to>
    <xdr:pic>
      <xdr:nvPicPr>
        <xdr:cNvPr id="138" name="圖片 137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07" r="10556"/>
        <a:stretch/>
      </xdr:blipFill>
      <xdr:spPr>
        <a:xfrm>
          <a:off x="2607735" y="10934310"/>
          <a:ext cx="702732" cy="529556"/>
        </a:xfrm>
        <a:prstGeom prst="rect">
          <a:avLst/>
        </a:prstGeom>
      </xdr:spPr>
    </xdr:pic>
    <xdr:clientData/>
  </xdr:twoCellAnchor>
  <xdr:twoCellAnchor editAs="oneCell">
    <xdr:from>
      <xdr:col>7</xdr:col>
      <xdr:colOff>143933</xdr:colOff>
      <xdr:row>38</xdr:row>
      <xdr:rowOff>262465</xdr:rowOff>
    </xdr:from>
    <xdr:to>
      <xdr:col>8</xdr:col>
      <xdr:colOff>254039</xdr:colOff>
      <xdr:row>40</xdr:row>
      <xdr:rowOff>50799</xdr:rowOff>
    </xdr:to>
    <xdr:pic>
      <xdr:nvPicPr>
        <xdr:cNvPr id="140" name="圖片 13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73866" y="10346265"/>
          <a:ext cx="457240" cy="330201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</xdr:colOff>
      <xdr:row>42</xdr:row>
      <xdr:rowOff>101600</xdr:rowOff>
    </xdr:from>
    <xdr:to>
      <xdr:col>12</xdr:col>
      <xdr:colOff>215775</xdr:colOff>
      <xdr:row>43</xdr:row>
      <xdr:rowOff>254000</xdr:rowOff>
    </xdr:to>
    <xdr:pic>
      <xdr:nvPicPr>
        <xdr:cNvPr id="141" name="圖片 14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906520" y="11120120"/>
          <a:ext cx="515495" cy="419100"/>
        </a:xfrm>
        <a:prstGeom prst="rect">
          <a:avLst/>
        </a:prstGeom>
      </xdr:spPr>
    </xdr:pic>
    <xdr:clientData/>
  </xdr:twoCellAnchor>
  <xdr:twoCellAnchor editAs="oneCell">
    <xdr:from>
      <xdr:col>3</xdr:col>
      <xdr:colOff>118533</xdr:colOff>
      <xdr:row>38</xdr:row>
      <xdr:rowOff>42333</xdr:rowOff>
    </xdr:from>
    <xdr:to>
      <xdr:col>4</xdr:col>
      <xdr:colOff>265219</xdr:colOff>
      <xdr:row>40</xdr:row>
      <xdr:rowOff>0</xdr:rowOff>
    </xdr:to>
    <xdr:pic>
      <xdr:nvPicPr>
        <xdr:cNvPr id="142" name="圖片 14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70093" y="9994053"/>
          <a:ext cx="497206" cy="491067"/>
        </a:xfrm>
        <a:prstGeom prst="rect">
          <a:avLst/>
        </a:prstGeom>
      </xdr:spPr>
    </xdr:pic>
    <xdr:clientData/>
  </xdr:twoCellAnchor>
  <xdr:twoCellAnchor editAs="oneCell">
    <xdr:from>
      <xdr:col>15</xdr:col>
      <xdr:colOff>262468</xdr:colOff>
      <xdr:row>37</xdr:row>
      <xdr:rowOff>163151</xdr:rowOff>
    </xdr:from>
    <xdr:to>
      <xdr:col>20</xdr:col>
      <xdr:colOff>101601</xdr:colOff>
      <xdr:row>45</xdr:row>
      <xdr:rowOff>67733</xdr:rowOff>
    </xdr:to>
    <xdr:pic>
      <xdr:nvPicPr>
        <xdr:cNvPr id="143" name="圖片 142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13845" b="87990" l="14167" r="7475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694" t="11765" r="20921" b="11765"/>
        <a:stretch/>
      </xdr:blipFill>
      <xdr:spPr>
        <a:xfrm>
          <a:off x="5520268" y="9863411"/>
          <a:ext cx="1591733" cy="1931502"/>
        </a:xfrm>
        <a:prstGeom prst="rect">
          <a:avLst/>
        </a:prstGeom>
      </xdr:spPr>
    </xdr:pic>
    <xdr:clientData/>
  </xdr:twoCellAnchor>
  <xdr:twoCellAnchor editAs="oneCell">
    <xdr:from>
      <xdr:col>11</xdr:col>
      <xdr:colOff>135469</xdr:colOff>
      <xdr:row>39</xdr:row>
      <xdr:rowOff>32028</xdr:rowOff>
    </xdr:from>
    <xdr:to>
      <xdr:col>13</xdr:col>
      <xdr:colOff>194735</xdr:colOff>
      <xdr:row>41</xdr:row>
      <xdr:rowOff>25400</xdr:rowOff>
    </xdr:to>
    <xdr:pic>
      <xdr:nvPicPr>
        <xdr:cNvPr id="144" name="圖片 14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936" y="10386761"/>
          <a:ext cx="753532" cy="535239"/>
        </a:xfrm>
        <a:prstGeom prst="rect">
          <a:avLst/>
        </a:prstGeom>
      </xdr:spPr>
    </xdr:pic>
    <xdr:clientData/>
  </xdr:twoCellAnchor>
  <xdr:twoCellAnchor editAs="oneCell">
    <xdr:from>
      <xdr:col>7</xdr:col>
      <xdr:colOff>16936</xdr:colOff>
      <xdr:row>15</xdr:row>
      <xdr:rowOff>25399</xdr:rowOff>
    </xdr:from>
    <xdr:to>
      <xdr:col>9</xdr:col>
      <xdr:colOff>8466</xdr:colOff>
      <xdr:row>16</xdr:row>
      <xdr:rowOff>228599</xdr:rowOff>
    </xdr:to>
    <xdr:pic>
      <xdr:nvPicPr>
        <xdr:cNvPr id="145" name="圖片 144"/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96" t="22777" r="16666" b="28890"/>
        <a:stretch/>
      </xdr:blipFill>
      <xdr:spPr>
        <a:xfrm>
          <a:off x="2446869" y="4487332"/>
          <a:ext cx="685797" cy="474134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25401</xdr:colOff>
      <xdr:row>5</xdr:row>
      <xdr:rowOff>203200</xdr:rowOff>
    </xdr:from>
    <xdr:to>
      <xdr:col>16</xdr:col>
      <xdr:colOff>190376</xdr:colOff>
      <xdr:row>7</xdr:row>
      <xdr:rowOff>81993</xdr:rowOff>
    </xdr:to>
    <xdr:pic>
      <xdr:nvPicPr>
        <xdr:cNvPr id="146" name="圖片 14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232401" y="2159000"/>
          <a:ext cx="512108" cy="420660"/>
        </a:xfrm>
        <a:prstGeom prst="rect">
          <a:avLst/>
        </a:prstGeom>
      </xdr:spPr>
    </xdr:pic>
    <xdr:clientData/>
  </xdr:twoCellAnchor>
  <xdr:twoCellAnchor editAs="oneCell">
    <xdr:from>
      <xdr:col>3</xdr:col>
      <xdr:colOff>33867</xdr:colOff>
      <xdr:row>11</xdr:row>
      <xdr:rowOff>76200</xdr:rowOff>
    </xdr:from>
    <xdr:to>
      <xdr:col>4</xdr:col>
      <xdr:colOff>198842</xdr:colOff>
      <xdr:row>13</xdr:row>
      <xdr:rowOff>48127</xdr:rowOff>
    </xdr:to>
    <xdr:pic>
      <xdr:nvPicPr>
        <xdr:cNvPr id="147" name="圖片 14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5267" y="3454400"/>
          <a:ext cx="512108" cy="513794"/>
        </a:xfrm>
        <a:prstGeom prst="rect">
          <a:avLst/>
        </a:prstGeom>
      </xdr:spPr>
    </xdr:pic>
    <xdr:clientData/>
  </xdr:twoCellAnchor>
  <xdr:twoCellAnchor editAs="oneCell">
    <xdr:from>
      <xdr:col>6</xdr:col>
      <xdr:colOff>211668</xdr:colOff>
      <xdr:row>30</xdr:row>
      <xdr:rowOff>110066</xdr:rowOff>
    </xdr:from>
    <xdr:to>
      <xdr:col>8</xdr:col>
      <xdr:colOff>29509</xdr:colOff>
      <xdr:row>31</xdr:row>
      <xdr:rowOff>259792</xdr:rowOff>
    </xdr:to>
    <xdr:pic>
      <xdr:nvPicPr>
        <xdr:cNvPr id="149" name="圖片 14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294468" y="8229599"/>
          <a:ext cx="512108" cy="420660"/>
        </a:xfrm>
        <a:prstGeom prst="rect">
          <a:avLst/>
        </a:prstGeom>
      </xdr:spPr>
    </xdr:pic>
    <xdr:clientData/>
  </xdr:twoCellAnchor>
  <xdr:twoCellAnchor editAs="oneCell">
    <xdr:from>
      <xdr:col>15</xdr:col>
      <xdr:colOff>220133</xdr:colOff>
      <xdr:row>29</xdr:row>
      <xdr:rowOff>16933</xdr:rowOff>
    </xdr:from>
    <xdr:to>
      <xdr:col>16</xdr:col>
      <xdr:colOff>330240</xdr:colOff>
      <xdr:row>30</xdr:row>
      <xdr:rowOff>154797</xdr:rowOff>
    </xdr:to>
    <xdr:pic>
      <xdr:nvPicPr>
        <xdr:cNvPr id="150" name="圖片 14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77933" y="7766473"/>
          <a:ext cx="460627" cy="404564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20</xdr:row>
      <xdr:rowOff>67734</xdr:rowOff>
    </xdr:from>
    <xdr:to>
      <xdr:col>4</xdr:col>
      <xdr:colOff>160907</xdr:colOff>
      <xdr:row>21</xdr:row>
      <xdr:rowOff>95531</xdr:rowOff>
    </xdr:to>
    <xdr:pic>
      <xdr:nvPicPr>
        <xdr:cNvPr id="151" name="圖片 15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02360" y="5615094"/>
          <a:ext cx="460627" cy="294497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5</xdr:row>
      <xdr:rowOff>177798</xdr:rowOff>
    </xdr:from>
    <xdr:to>
      <xdr:col>8</xdr:col>
      <xdr:colOff>67773</xdr:colOff>
      <xdr:row>7</xdr:row>
      <xdr:rowOff>16932</xdr:rowOff>
    </xdr:to>
    <xdr:pic>
      <xdr:nvPicPr>
        <xdr:cNvPr id="153" name="圖片 15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387600" y="2133598"/>
          <a:ext cx="457240" cy="381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177799</xdr:colOff>
      <xdr:row>32</xdr:row>
      <xdr:rowOff>177800</xdr:rowOff>
    </xdr:from>
    <xdr:to>
      <xdr:col>12</xdr:col>
      <xdr:colOff>324485</xdr:colOff>
      <xdr:row>34</xdr:row>
      <xdr:rowOff>135848</xdr:rowOff>
    </xdr:to>
    <xdr:pic>
      <xdr:nvPicPr>
        <xdr:cNvPr id="154" name="圖片 15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033519" y="8727440"/>
          <a:ext cx="497206" cy="491448"/>
        </a:xfrm>
        <a:prstGeom prst="rect">
          <a:avLst/>
        </a:prstGeom>
      </xdr:spPr>
    </xdr:pic>
    <xdr:clientData/>
  </xdr:twoCellAnchor>
  <xdr:twoCellAnchor editAs="oneCell">
    <xdr:from>
      <xdr:col>3</xdr:col>
      <xdr:colOff>186267</xdr:colOff>
      <xdr:row>30</xdr:row>
      <xdr:rowOff>8469</xdr:rowOff>
    </xdr:from>
    <xdr:to>
      <xdr:col>4</xdr:col>
      <xdr:colOff>332953</xdr:colOff>
      <xdr:row>31</xdr:row>
      <xdr:rowOff>237450</xdr:rowOff>
    </xdr:to>
    <xdr:pic>
      <xdr:nvPicPr>
        <xdr:cNvPr id="155" name="圖片 15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27667" y="8128002"/>
          <a:ext cx="493819" cy="499915"/>
        </a:xfrm>
        <a:prstGeom prst="rect">
          <a:avLst/>
        </a:prstGeom>
      </xdr:spPr>
    </xdr:pic>
    <xdr:clientData/>
  </xdr:twoCellAnchor>
  <xdr:twoCellAnchor editAs="oneCell">
    <xdr:from>
      <xdr:col>15</xdr:col>
      <xdr:colOff>127000</xdr:colOff>
      <xdr:row>23</xdr:row>
      <xdr:rowOff>118534</xdr:rowOff>
    </xdr:from>
    <xdr:to>
      <xdr:col>16</xdr:col>
      <xdr:colOff>273686</xdr:colOff>
      <xdr:row>25</xdr:row>
      <xdr:rowOff>76582</xdr:rowOff>
    </xdr:to>
    <xdr:pic>
      <xdr:nvPicPr>
        <xdr:cNvPr id="156" name="圖片 15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384800" y="6465994"/>
          <a:ext cx="497206" cy="491448"/>
        </a:xfrm>
        <a:prstGeom prst="rect">
          <a:avLst/>
        </a:prstGeom>
      </xdr:spPr>
    </xdr:pic>
    <xdr:clientData/>
  </xdr:twoCellAnchor>
  <xdr:twoCellAnchor editAs="oneCell">
    <xdr:from>
      <xdr:col>15</xdr:col>
      <xdr:colOff>93134</xdr:colOff>
      <xdr:row>11</xdr:row>
      <xdr:rowOff>135467</xdr:rowOff>
    </xdr:from>
    <xdr:to>
      <xdr:col>16</xdr:col>
      <xdr:colOff>239820</xdr:colOff>
      <xdr:row>13</xdr:row>
      <xdr:rowOff>93515</xdr:rowOff>
    </xdr:to>
    <xdr:pic>
      <xdr:nvPicPr>
        <xdr:cNvPr id="157" name="圖片 15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350934" y="3480647"/>
          <a:ext cx="497206" cy="491448"/>
        </a:xfrm>
        <a:prstGeom prst="rect">
          <a:avLst/>
        </a:prstGeom>
      </xdr:spPr>
    </xdr:pic>
    <xdr:clientData/>
  </xdr:twoCellAnchor>
  <xdr:twoCellAnchor editAs="oneCell">
    <xdr:from>
      <xdr:col>3</xdr:col>
      <xdr:colOff>33867</xdr:colOff>
      <xdr:row>1</xdr:row>
      <xdr:rowOff>143933</xdr:rowOff>
    </xdr:from>
    <xdr:to>
      <xdr:col>4</xdr:col>
      <xdr:colOff>180553</xdr:colOff>
      <xdr:row>3</xdr:row>
      <xdr:rowOff>118915</xdr:rowOff>
    </xdr:to>
    <xdr:pic>
      <xdr:nvPicPr>
        <xdr:cNvPr id="158" name="圖片 15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85427" y="1035473"/>
          <a:ext cx="497206" cy="493142"/>
        </a:xfrm>
        <a:prstGeom prst="rect">
          <a:avLst/>
        </a:prstGeom>
      </xdr:spPr>
    </xdr:pic>
    <xdr:clientData/>
  </xdr:twoCellAnchor>
  <xdr:twoCellAnchor editAs="oneCell">
    <xdr:from>
      <xdr:col>10</xdr:col>
      <xdr:colOff>313268</xdr:colOff>
      <xdr:row>23</xdr:row>
      <xdr:rowOff>50801</xdr:rowOff>
    </xdr:from>
    <xdr:to>
      <xdr:col>12</xdr:col>
      <xdr:colOff>203201</xdr:colOff>
      <xdr:row>24</xdr:row>
      <xdr:rowOff>262468</xdr:rowOff>
    </xdr:to>
    <xdr:pic>
      <xdr:nvPicPr>
        <xdr:cNvPr id="160" name="圖片 159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29" t="18788" r="16768" b="13333"/>
        <a:stretch/>
      </xdr:blipFill>
      <xdr:spPr>
        <a:xfrm>
          <a:off x="3784601" y="6477001"/>
          <a:ext cx="584200" cy="48260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11</xdr:row>
      <xdr:rowOff>194734</xdr:rowOff>
    </xdr:from>
    <xdr:to>
      <xdr:col>8</xdr:col>
      <xdr:colOff>211706</xdr:colOff>
      <xdr:row>13</xdr:row>
      <xdr:rowOff>78597</xdr:rowOff>
    </xdr:to>
    <xdr:pic>
      <xdr:nvPicPr>
        <xdr:cNvPr id="165" name="圖片 1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31533" y="3572934"/>
          <a:ext cx="457240" cy="4257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300990</xdr:colOff>
      <xdr:row>9</xdr:row>
      <xdr:rowOff>70485</xdr:rowOff>
    </xdr:from>
    <xdr:to>
      <xdr:col>23</xdr:col>
      <xdr:colOff>36238</xdr:colOff>
      <xdr:row>12</xdr:row>
      <xdr:rowOff>51434</xdr:rowOff>
    </xdr:to>
    <xdr:pic>
      <xdr:nvPicPr>
        <xdr:cNvPr id="5" name="Picture 5" descr="技師章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3490" y="1623060"/>
          <a:ext cx="1021123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256860</xdr:colOff>
      <xdr:row>3</xdr:row>
      <xdr:rowOff>30013</xdr:rowOff>
    </xdr:from>
    <xdr:to>
      <xdr:col>23</xdr:col>
      <xdr:colOff>104942</xdr:colOff>
      <xdr:row>6</xdr:row>
      <xdr:rowOff>107447</xdr:rowOff>
    </xdr:to>
    <xdr:pic>
      <xdr:nvPicPr>
        <xdr:cNvPr id="7" name="圖片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5" t="3696" r="2509" b="1789"/>
        <a:stretch/>
      </xdr:blipFill>
      <xdr:spPr>
        <a:xfrm rot="183257">
          <a:off x="8829360" y="544363"/>
          <a:ext cx="1133957" cy="591784"/>
        </a:xfrm>
        <a:prstGeom prst="rect">
          <a:avLst/>
        </a:prstGeom>
      </xdr:spPr>
    </xdr:pic>
    <xdr:clientData/>
  </xdr:twoCellAnchor>
  <xdr:twoCellAnchor editAs="oneCell">
    <xdr:from>
      <xdr:col>16</xdr:col>
      <xdr:colOff>99060</xdr:colOff>
      <xdr:row>37</xdr:row>
      <xdr:rowOff>68580</xdr:rowOff>
    </xdr:from>
    <xdr:to>
      <xdr:col>24</xdr:col>
      <xdr:colOff>15240</xdr:colOff>
      <xdr:row>46</xdr:row>
      <xdr:rowOff>0</xdr:rowOff>
    </xdr:to>
    <xdr:pic>
      <xdr:nvPicPr>
        <xdr:cNvPr id="6" name="圖片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16980" y="6164580"/>
          <a:ext cx="3025140" cy="13792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Downloads/&#20280;&#28207;4&#263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菜單"/>
      <sheetName val="第1週明細"/>
      <sheetName val="第2週明細"/>
      <sheetName val="第3週明細"/>
      <sheetName val="第4週明細"/>
      <sheetName val="第5週明細"/>
    </sheetNames>
    <sheetDataSet>
      <sheetData sheetId="0" refreshError="1">
        <row r="6">
          <cell r="A6" t="str">
            <v>深色蔬菜</v>
          </cell>
        </row>
        <row r="15">
          <cell r="I15" t="str">
            <v>深色蔬菜</v>
          </cell>
          <cell r="M15" t="str">
            <v>深色蔬菜</v>
          </cell>
        </row>
        <row r="42">
          <cell r="A42" t="str">
            <v>深色蔬菜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abSelected="1" zoomScale="90" zoomScaleNormal="90" workbookViewId="0">
      <selection activeCell="I15" sqref="I15:L15"/>
    </sheetView>
  </sheetViews>
  <sheetFormatPr defaultColWidth="4.5" defaultRowHeight="15.75" customHeight="1" x14ac:dyDescent="0.3"/>
  <cols>
    <col min="1" max="20" width="5.125" style="149" customWidth="1"/>
    <col min="21" max="26" width="4.5" style="149" customWidth="1"/>
    <col min="27" max="16384" width="4.5" style="149"/>
  </cols>
  <sheetData>
    <row r="1" spans="1:20" ht="70.150000000000006" customHeight="1" thickBot="1" x14ac:dyDescent="0.35">
      <c r="A1" s="285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7"/>
    </row>
    <row r="2" spans="1:20" ht="19.899999999999999" customHeight="1" x14ac:dyDescent="0.3">
      <c r="A2" s="185" t="s">
        <v>563</v>
      </c>
      <c r="B2" s="186"/>
      <c r="C2" s="186"/>
      <c r="D2" s="187"/>
      <c r="E2" s="185" t="s">
        <v>564</v>
      </c>
      <c r="F2" s="186"/>
      <c r="G2" s="186"/>
      <c r="H2" s="187"/>
      <c r="I2" s="185" t="s">
        <v>565</v>
      </c>
      <c r="J2" s="186"/>
      <c r="K2" s="186"/>
      <c r="L2" s="187"/>
      <c r="M2" s="185" t="s">
        <v>566</v>
      </c>
      <c r="N2" s="186"/>
      <c r="O2" s="186"/>
      <c r="P2" s="187"/>
      <c r="Q2" s="185" t="s">
        <v>567</v>
      </c>
      <c r="R2" s="186"/>
      <c r="S2" s="186"/>
      <c r="T2" s="187"/>
    </row>
    <row r="3" spans="1:20" ht="21" customHeight="1" x14ac:dyDescent="0.3">
      <c r="A3" s="167" t="s">
        <v>186</v>
      </c>
      <c r="B3" s="168"/>
      <c r="C3" s="168"/>
      <c r="D3" s="169"/>
      <c r="E3" s="167" t="s">
        <v>659</v>
      </c>
      <c r="F3" s="168"/>
      <c r="G3" s="168"/>
      <c r="H3" s="169"/>
      <c r="I3" s="249" t="s">
        <v>655</v>
      </c>
      <c r="J3" s="250"/>
      <c r="K3" s="250"/>
      <c r="L3" s="251"/>
      <c r="M3" s="167" t="s">
        <v>568</v>
      </c>
      <c r="N3" s="168"/>
      <c r="O3" s="168"/>
      <c r="P3" s="169"/>
      <c r="Q3" s="167" t="s">
        <v>186</v>
      </c>
      <c r="R3" s="168"/>
      <c r="S3" s="168"/>
      <c r="T3" s="169"/>
    </row>
    <row r="4" spans="1:20" ht="21" customHeight="1" x14ac:dyDescent="0.3">
      <c r="A4" s="167" t="s">
        <v>569</v>
      </c>
      <c r="B4" s="168"/>
      <c r="C4" s="168"/>
      <c r="D4" s="169"/>
      <c r="E4" s="195" t="s">
        <v>660</v>
      </c>
      <c r="F4" s="196"/>
      <c r="G4" s="196"/>
      <c r="H4" s="197"/>
      <c r="I4" s="167" t="s">
        <v>710</v>
      </c>
      <c r="J4" s="168"/>
      <c r="K4" s="168"/>
      <c r="L4" s="169"/>
      <c r="M4" s="192" t="s">
        <v>570</v>
      </c>
      <c r="N4" s="193"/>
      <c r="O4" s="193"/>
      <c r="P4" s="194"/>
      <c r="Q4" s="276" t="s">
        <v>667</v>
      </c>
      <c r="R4" s="277"/>
      <c r="S4" s="277"/>
      <c r="T4" s="278"/>
    </row>
    <row r="5" spans="1:20" ht="21" customHeight="1" x14ac:dyDescent="0.3">
      <c r="A5" s="279" t="s">
        <v>658</v>
      </c>
      <c r="B5" s="280"/>
      <c r="C5" s="280"/>
      <c r="D5" s="281"/>
      <c r="E5" s="167" t="s">
        <v>661</v>
      </c>
      <c r="F5" s="168"/>
      <c r="G5" s="168"/>
      <c r="H5" s="169"/>
      <c r="I5" s="282" t="s">
        <v>665</v>
      </c>
      <c r="J5" s="283"/>
      <c r="K5" s="283"/>
      <c r="L5" s="284"/>
      <c r="M5" s="192" t="s">
        <v>571</v>
      </c>
      <c r="N5" s="193"/>
      <c r="O5" s="193"/>
      <c r="P5" s="194"/>
      <c r="Q5" s="195" t="s">
        <v>572</v>
      </c>
      <c r="R5" s="196"/>
      <c r="S5" s="196"/>
      <c r="T5" s="197"/>
    </row>
    <row r="6" spans="1:20" ht="21" customHeight="1" x14ac:dyDescent="0.3">
      <c r="A6" s="207" t="s">
        <v>664</v>
      </c>
      <c r="B6" s="208"/>
      <c r="C6" s="208"/>
      <c r="D6" s="209"/>
      <c r="E6" s="167" t="s">
        <v>662</v>
      </c>
      <c r="F6" s="168"/>
      <c r="G6" s="168"/>
      <c r="H6" s="169"/>
      <c r="I6" s="192" t="s">
        <v>666</v>
      </c>
      <c r="J6" s="193"/>
      <c r="K6" s="193"/>
      <c r="L6" s="194"/>
      <c r="M6" s="167" t="s">
        <v>573</v>
      </c>
      <c r="N6" s="168"/>
      <c r="O6" s="168"/>
      <c r="P6" s="169"/>
      <c r="Q6" s="273" t="s">
        <v>574</v>
      </c>
      <c r="R6" s="274"/>
      <c r="S6" s="274"/>
      <c r="T6" s="275"/>
    </row>
    <row r="7" spans="1:20" ht="21" customHeight="1" x14ac:dyDescent="0.3">
      <c r="A7" s="167" t="s">
        <v>94</v>
      </c>
      <c r="B7" s="168"/>
      <c r="C7" s="168"/>
      <c r="D7" s="169"/>
      <c r="E7" s="192" t="s">
        <v>124</v>
      </c>
      <c r="F7" s="193"/>
      <c r="G7" s="193"/>
      <c r="H7" s="194"/>
      <c r="I7" s="167" t="s">
        <v>94</v>
      </c>
      <c r="J7" s="168"/>
      <c r="K7" s="168"/>
      <c r="L7" s="169"/>
      <c r="M7" s="167" t="s">
        <v>124</v>
      </c>
      <c r="N7" s="168"/>
      <c r="O7" s="168"/>
      <c r="P7" s="169"/>
      <c r="Q7" s="167" t="s">
        <v>124</v>
      </c>
      <c r="R7" s="168"/>
      <c r="S7" s="168"/>
      <c r="T7" s="169"/>
    </row>
    <row r="8" spans="1:20" ht="21" customHeight="1" x14ac:dyDescent="0.3">
      <c r="A8" s="167" t="s">
        <v>575</v>
      </c>
      <c r="B8" s="168"/>
      <c r="C8" s="168"/>
      <c r="D8" s="169"/>
      <c r="E8" s="270" t="s">
        <v>663</v>
      </c>
      <c r="F8" s="271"/>
      <c r="G8" s="271"/>
      <c r="H8" s="272"/>
      <c r="I8" s="195" t="s">
        <v>576</v>
      </c>
      <c r="J8" s="196"/>
      <c r="K8" s="196"/>
      <c r="L8" s="197"/>
      <c r="M8" s="167" t="s">
        <v>577</v>
      </c>
      <c r="N8" s="168"/>
      <c r="O8" s="168"/>
      <c r="P8" s="169"/>
      <c r="Q8" s="167" t="s">
        <v>578</v>
      </c>
      <c r="R8" s="168"/>
      <c r="S8" s="168"/>
      <c r="T8" s="169"/>
    </row>
    <row r="9" spans="1:20" s="99" customFormat="1" ht="13.9" customHeight="1" x14ac:dyDescent="0.25">
      <c r="A9" s="150" t="s">
        <v>579</v>
      </c>
      <c r="B9" s="151">
        <v>769.1</v>
      </c>
      <c r="C9" s="152" t="s">
        <v>580</v>
      </c>
      <c r="D9" s="153">
        <v>23.5</v>
      </c>
      <c r="E9" s="150" t="s">
        <v>579</v>
      </c>
      <c r="F9" s="152">
        <v>738.5</v>
      </c>
      <c r="G9" s="152" t="s">
        <v>580</v>
      </c>
      <c r="H9" s="153">
        <v>24.5</v>
      </c>
      <c r="I9" s="154" t="s">
        <v>579</v>
      </c>
      <c r="J9" s="152">
        <v>775.3</v>
      </c>
      <c r="K9" s="152" t="s">
        <v>580</v>
      </c>
      <c r="L9" s="153">
        <v>24.5</v>
      </c>
      <c r="M9" s="154" t="s">
        <v>579</v>
      </c>
      <c r="N9" s="152">
        <v>796.5</v>
      </c>
      <c r="O9" s="152" t="s">
        <v>580</v>
      </c>
      <c r="P9" s="153">
        <v>26.5</v>
      </c>
      <c r="Q9" s="154" t="s">
        <v>579</v>
      </c>
      <c r="R9" s="152">
        <v>831.6</v>
      </c>
      <c r="S9" s="152" t="s">
        <v>580</v>
      </c>
      <c r="T9" s="153">
        <v>28</v>
      </c>
    </row>
    <row r="10" spans="1:20" s="99" customFormat="1" ht="13.9" customHeight="1" thickBot="1" x14ac:dyDescent="0.3">
      <c r="A10" s="155" t="s">
        <v>581</v>
      </c>
      <c r="B10" s="156">
        <v>110</v>
      </c>
      <c r="C10" s="156" t="s">
        <v>582</v>
      </c>
      <c r="D10" s="157">
        <v>29.400000000000002</v>
      </c>
      <c r="E10" s="155" t="s">
        <v>581</v>
      </c>
      <c r="F10" s="156">
        <v>100</v>
      </c>
      <c r="G10" s="156" t="s">
        <v>582</v>
      </c>
      <c r="H10" s="157">
        <v>29.5</v>
      </c>
      <c r="I10" s="158" t="s">
        <v>581</v>
      </c>
      <c r="J10" s="156">
        <v>110</v>
      </c>
      <c r="K10" s="156" t="s">
        <v>582</v>
      </c>
      <c r="L10" s="157">
        <v>28.700000000000003</v>
      </c>
      <c r="M10" s="158" t="s">
        <v>581</v>
      </c>
      <c r="N10" s="156">
        <v>107</v>
      </c>
      <c r="O10" s="156" t="s">
        <v>582</v>
      </c>
      <c r="P10" s="157">
        <v>32.5</v>
      </c>
      <c r="Q10" s="158" t="s">
        <v>581</v>
      </c>
      <c r="R10" s="156">
        <v>110</v>
      </c>
      <c r="S10" s="156" t="s">
        <v>582</v>
      </c>
      <c r="T10" s="157">
        <v>34.900000000000006</v>
      </c>
    </row>
    <row r="11" spans="1:20" ht="19.899999999999999" customHeight="1" x14ac:dyDescent="0.3">
      <c r="A11" s="185" t="s">
        <v>583</v>
      </c>
      <c r="B11" s="186"/>
      <c r="C11" s="186"/>
      <c r="D11" s="187"/>
      <c r="E11" s="185" t="s">
        <v>584</v>
      </c>
      <c r="F11" s="186"/>
      <c r="G11" s="186"/>
      <c r="H11" s="187"/>
      <c r="I11" s="185" t="s">
        <v>585</v>
      </c>
      <c r="J11" s="186"/>
      <c r="K11" s="186"/>
      <c r="L11" s="187"/>
      <c r="M11" s="185" t="s">
        <v>586</v>
      </c>
      <c r="N11" s="186"/>
      <c r="O11" s="186"/>
      <c r="P11" s="187"/>
      <c r="Q11" s="185" t="s">
        <v>587</v>
      </c>
      <c r="R11" s="186"/>
      <c r="S11" s="186"/>
      <c r="T11" s="187"/>
    </row>
    <row r="12" spans="1:20" ht="21" customHeight="1" x14ac:dyDescent="0.3">
      <c r="A12" s="204" t="s">
        <v>186</v>
      </c>
      <c r="B12" s="205"/>
      <c r="C12" s="205"/>
      <c r="D12" s="206"/>
      <c r="E12" s="261" t="s">
        <v>588</v>
      </c>
      <c r="F12" s="262"/>
      <c r="G12" s="262"/>
      <c r="H12" s="263"/>
      <c r="I12" s="225" t="s">
        <v>672</v>
      </c>
      <c r="J12" s="226"/>
      <c r="K12" s="226"/>
      <c r="L12" s="227"/>
      <c r="M12" s="264" t="s">
        <v>589</v>
      </c>
      <c r="N12" s="265"/>
      <c r="O12" s="265"/>
      <c r="P12" s="266"/>
      <c r="Q12" s="204" t="s">
        <v>186</v>
      </c>
      <c r="R12" s="205"/>
      <c r="S12" s="205"/>
      <c r="T12" s="206"/>
    </row>
    <row r="13" spans="1:20" ht="21" customHeight="1" x14ac:dyDescent="0.3">
      <c r="A13" s="167" t="s">
        <v>668</v>
      </c>
      <c r="B13" s="168"/>
      <c r="C13" s="168"/>
      <c r="D13" s="169"/>
      <c r="E13" s="167" t="s">
        <v>590</v>
      </c>
      <c r="F13" s="168"/>
      <c r="G13" s="168"/>
      <c r="H13" s="169"/>
      <c r="I13" s="167" t="s">
        <v>673</v>
      </c>
      <c r="J13" s="168"/>
      <c r="K13" s="168"/>
      <c r="L13" s="169"/>
      <c r="M13" s="167" t="s">
        <v>591</v>
      </c>
      <c r="N13" s="168"/>
      <c r="O13" s="168"/>
      <c r="P13" s="169"/>
      <c r="Q13" s="267" t="s">
        <v>592</v>
      </c>
      <c r="R13" s="268"/>
      <c r="S13" s="268"/>
      <c r="T13" s="269"/>
    </row>
    <row r="14" spans="1:20" ht="21" customHeight="1" x14ac:dyDescent="0.3">
      <c r="A14" s="255" t="s">
        <v>669</v>
      </c>
      <c r="B14" s="256"/>
      <c r="C14" s="256"/>
      <c r="D14" s="257"/>
      <c r="E14" s="167" t="s">
        <v>593</v>
      </c>
      <c r="F14" s="168"/>
      <c r="G14" s="168"/>
      <c r="H14" s="169"/>
      <c r="I14" s="167" t="s">
        <v>713</v>
      </c>
      <c r="J14" s="168"/>
      <c r="K14" s="168"/>
      <c r="L14" s="169"/>
      <c r="M14" s="258" t="s">
        <v>674</v>
      </c>
      <c r="N14" s="259"/>
      <c r="O14" s="259"/>
      <c r="P14" s="260"/>
      <c r="Q14" s="167" t="s">
        <v>676</v>
      </c>
      <c r="R14" s="168"/>
      <c r="S14" s="168"/>
      <c r="T14" s="169"/>
    </row>
    <row r="15" spans="1:20" ht="21" customHeight="1" x14ac:dyDescent="0.3">
      <c r="A15" s="167" t="s">
        <v>670</v>
      </c>
      <c r="B15" s="168"/>
      <c r="C15" s="168"/>
      <c r="D15" s="169"/>
      <c r="E15" s="237" t="s">
        <v>671</v>
      </c>
      <c r="F15" s="238"/>
      <c r="G15" s="238"/>
      <c r="H15" s="239"/>
      <c r="I15" s="167" t="s">
        <v>711</v>
      </c>
      <c r="J15" s="168"/>
      <c r="K15" s="168"/>
      <c r="L15" s="169"/>
      <c r="M15" s="167" t="s">
        <v>675</v>
      </c>
      <c r="N15" s="168"/>
      <c r="O15" s="168"/>
      <c r="P15" s="169"/>
      <c r="Q15" s="195" t="s">
        <v>594</v>
      </c>
      <c r="R15" s="196"/>
      <c r="S15" s="196"/>
      <c r="T15" s="197"/>
    </row>
    <row r="16" spans="1:20" ht="21" customHeight="1" x14ac:dyDescent="0.3">
      <c r="A16" s="167" t="s">
        <v>124</v>
      </c>
      <c r="B16" s="168"/>
      <c r="C16" s="168"/>
      <c r="D16" s="169"/>
      <c r="E16" s="192" t="s">
        <v>595</v>
      </c>
      <c r="F16" s="193"/>
      <c r="G16" s="193"/>
      <c r="H16" s="194"/>
      <c r="I16" s="195" t="s">
        <v>124</v>
      </c>
      <c r="J16" s="196"/>
      <c r="K16" s="196"/>
      <c r="L16" s="197"/>
      <c r="M16" s="192" t="s">
        <v>124</v>
      </c>
      <c r="N16" s="193"/>
      <c r="O16" s="193"/>
      <c r="P16" s="194"/>
      <c r="Q16" s="195" t="s">
        <v>94</v>
      </c>
      <c r="R16" s="196"/>
      <c r="S16" s="196"/>
      <c r="T16" s="197"/>
    </row>
    <row r="17" spans="1:20" ht="21" customHeight="1" x14ac:dyDescent="0.3">
      <c r="A17" s="167" t="s">
        <v>596</v>
      </c>
      <c r="B17" s="168"/>
      <c r="C17" s="168"/>
      <c r="D17" s="169"/>
      <c r="E17" s="207" t="s">
        <v>597</v>
      </c>
      <c r="F17" s="208"/>
      <c r="G17" s="208"/>
      <c r="H17" s="209"/>
      <c r="I17" s="170" t="s">
        <v>598</v>
      </c>
      <c r="J17" s="171"/>
      <c r="K17" s="171"/>
      <c r="L17" s="172"/>
      <c r="M17" s="216" t="s">
        <v>599</v>
      </c>
      <c r="N17" s="217"/>
      <c r="O17" s="217"/>
      <c r="P17" s="218"/>
      <c r="Q17" s="216" t="s">
        <v>600</v>
      </c>
      <c r="R17" s="217"/>
      <c r="S17" s="217"/>
      <c r="T17" s="218"/>
    </row>
    <row r="18" spans="1:20" s="99" customFormat="1" ht="13.9" customHeight="1" x14ac:dyDescent="0.25">
      <c r="A18" s="150" t="s">
        <v>579</v>
      </c>
      <c r="B18" s="152">
        <v>793.5</v>
      </c>
      <c r="C18" s="152" t="s">
        <v>580</v>
      </c>
      <c r="D18" s="153">
        <v>25.5</v>
      </c>
      <c r="E18" s="150" t="s">
        <v>579</v>
      </c>
      <c r="F18" s="152">
        <v>736.4</v>
      </c>
      <c r="G18" s="152" t="s">
        <v>580</v>
      </c>
      <c r="H18" s="153">
        <v>24</v>
      </c>
      <c r="I18" s="154" t="s">
        <v>579</v>
      </c>
      <c r="J18" s="152">
        <v>820.6</v>
      </c>
      <c r="K18" s="152" t="s">
        <v>580</v>
      </c>
      <c r="L18" s="153">
        <v>27</v>
      </c>
      <c r="M18" s="154" t="s">
        <v>579</v>
      </c>
      <c r="N18" s="152">
        <v>815.4</v>
      </c>
      <c r="O18" s="152" t="s">
        <v>580</v>
      </c>
      <c r="P18" s="153">
        <v>27</v>
      </c>
      <c r="Q18" s="154" t="s">
        <v>579</v>
      </c>
      <c r="R18" s="152">
        <v>727.8</v>
      </c>
      <c r="S18" s="152" t="s">
        <v>580</v>
      </c>
      <c r="T18" s="153">
        <v>23</v>
      </c>
    </row>
    <row r="19" spans="1:20" s="99" customFormat="1" ht="13.9" customHeight="1" thickBot="1" x14ac:dyDescent="0.3">
      <c r="A19" s="155" t="s">
        <v>581</v>
      </c>
      <c r="B19" s="156">
        <v>109</v>
      </c>
      <c r="C19" s="156" t="s">
        <v>582</v>
      </c>
      <c r="D19" s="157">
        <v>32</v>
      </c>
      <c r="E19" s="155" t="s">
        <v>581</v>
      </c>
      <c r="F19" s="156">
        <v>103</v>
      </c>
      <c r="G19" s="156" t="s">
        <v>582</v>
      </c>
      <c r="H19" s="157">
        <v>27.1</v>
      </c>
      <c r="I19" s="158" t="s">
        <v>581</v>
      </c>
      <c r="J19" s="156">
        <v>112</v>
      </c>
      <c r="K19" s="156" t="s">
        <v>582</v>
      </c>
      <c r="L19" s="157">
        <v>32.4</v>
      </c>
      <c r="M19" s="158" t="s">
        <v>581</v>
      </c>
      <c r="N19" s="156">
        <v>109</v>
      </c>
      <c r="O19" s="156" t="s">
        <v>582</v>
      </c>
      <c r="P19" s="157">
        <v>34.099999999999994</v>
      </c>
      <c r="Q19" s="158" t="s">
        <v>581</v>
      </c>
      <c r="R19" s="156">
        <v>102.5</v>
      </c>
      <c r="S19" s="156" t="s">
        <v>582</v>
      </c>
      <c r="T19" s="157">
        <v>27.700000000000003</v>
      </c>
    </row>
    <row r="20" spans="1:20" ht="19.899999999999999" customHeight="1" x14ac:dyDescent="0.3">
      <c r="A20" s="185" t="s">
        <v>601</v>
      </c>
      <c r="B20" s="186"/>
      <c r="C20" s="186"/>
      <c r="D20" s="187"/>
      <c r="E20" s="185" t="s">
        <v>602</v>
      </c>
      <c r="F20" s="186"/>
      <c r="G20" s="186"/>
      <c r="H20" s="187"/>
      <c r="I20" s="185" t="s">
        <v>603</v>
      </c>
      <c r="J20" s="186"/>
      <c r="K20" s="186"/>
      <c r="L20" s="187"/>
      <c r="M20" s="185" t="s">
        <v>604</v>
      </c>
      <c r="N20" s="186"/>
      <c r="O20" s="186"/>
      <c r="P20" s="187"/>
      <c r="Q20" s="185" t="s">
        <v>605</v>
      </c>
      <c r="R20" s="186"/>
      <c r="S20" s="186"/>
      <c r="T20" s="187"/>
    </row>
    <row r="21" spans="1:20" ht="21" customHeight="1" x14ac:dyDescent="0.3">
      <c r="A21" s="204" t="s">
        <v>186</v>
      </c>
      <c r="B21" s="205"/>
      <c r="C21" s="205"/>
      <c r="D21" s="206"/>
      <c r="E21" s="204" t="s">
        <v>606</v>
      </c>
      <c r="F21" s="205"/>
      <c r="G21" s="205"/>
      <c r="H21" s="206"/>
      <c r="I21" s="249" t="s">
        <v>656</v>
      </c>
      <c r="J21" s="250"/>
      <c r="K21" s="250"/>
      <c r="L21" s="251"/>
      <c r="M21" s="252" t="s">
        <v>607</v>
      </c>
      <c r="N21" s="253"/>
      <c r="O21" s="253"/>
      <c r="P21" s="254"/>
      <c r="Q21" s="167" t="s">
        <v>186</v>
      </c>
      <c r="R21" s="168"/>
      <c r="S21" s="168"/>
      <c r="T21" s="169"/>
    </row>
    <row r="22" spans="1:20" ht="21" customHeight="1" x14ac:dyDescent="0.3">
      <c r="A22" s="167" t="s">
        <v>608</v>
      </c>
      <c r="B22" s="168"/>
      <c r="C22" s="168"/>
      <c r="D22" s="169"/>
      <c r="E22" s="192" t="s">
        <v>609</v>
      </c>
      <c r="F22" s="193"/>
      <c r="G22" s="193"/>
      <c r="H22" s="194"/>
      <c r="I22" s="195" t="s">
        <v>610</v>
      </c>
      <c r="J22" s="196"/>
      <c r="K22" s="196"/>
      <c r="L22" s="197"/>
      <c r="M22" s="192" t="s">
        <v>611</v>
      </c>
      <c r="N22" s="193"/>
      <c r="O22" s="193"/>
      <c r="P22" s="194"/>
      <c r="Q22" s="195" t="s">
        <v>680</v>
      </c>
      <c r="R22" s="196"/>
      <c r="S22" s="196"/>
      <c r="T22" s="197"/>
    </row>
    <row r="23" spans="1:20" ht="21" customHeight="1" x14ac:dyDescent="0.3">
      <c r="A23" s="243" t="s">
        <v>612</v>
      </c>
      <c r="B23" s="244"/>
      <c r="C23" s="244"/>
      <c r="D23" s="245"/>
      <c r="E23" s="167" t="s">
        <v>613</v>
      </c>
      <c r="F23" s="168"/>
      <c r="G23" s="168"/>
      <c r="H23" s="169"/>
      <c r="I23" s="167" t="s">
        <v>679</v>
      </c>
      <c r="J23" s="168"/>
      <c r="K23" s="168"/>
      <c r="L23" s="169"/>
      <c r="M23" s="246" t="s">
        <v>614</v>
      </c>
      <c r="N23" s="247"/>
      <c r="O23" s="247"/>
      <c r="P23" s="248"/>
      <c r="Q23" s="195" t="s">
        <v>615</v>
      </c>
      <c r="R23" s="196"/>
      <c r="S23" s="196"/>
      <c r="T23" s="197"/>
    </row>
    <row r="24" spans="1:20" ht="21" customHeight="1" x14ac:dyDescent="0.3">
      <c r="A24" s="192" t="s">
        <v>616</v>
      </c>
      <c r="B24" s="193"/>
      <c r="C24" s="193"/>
      <c r="D24" s="194"/>
      <c r="E24" s="195" t="s">
        <v>677</v>
      </c>
      <c r="F24" s="196"/>
      <c r="G24" s="196"/>
      <c r="H24" s="197"/>
      <c r="I24" s="192" t="s">
        <v>681</v>
      </c>
      <c r="J24" s="193"/>
      <c r="K24" s="193"/>
      <c r="L24" s="194"/>
      <c r="M24" s="167" t="s">
        <v>617</v>
      </c>
      <c r="N24" s="168"/>
      <c r="O24" s="168"/>
      <c r="P24" s="169"/>
      <c r="Q24" s="167" t="s">
        <v>618</v>
      </c>
      <c r="R24" s="168"/>
      <c r="S24" s="168"/>
      <c r="T24" s="169"/>
    </row>
    <row r="25" spans="1:20" ht="21" customHeight="1" x14ac:dyDescent="0.3">
      <c r="A25" s="167" t="s">
        <v>124</v>
      </c>
      <c r="B25" s="168"/>
      <c r="C25" s="168"/>
      <c r="D25" s="169"/>
      <c r="E25" s="167" t="s">
        <v>595</v>
      </c>
      <c r="F25" s="168"/>
      <c r="G25" s="168"/>
      <c r="H25" s="169"/>
      <c r="I25" s="192" t="s">
        <v>691</v>
      </c>
      <c r="J25" s="193"/>
      <c r="K25" s="193"/>
      <c r="L25" s="194"/>
      <c r="M25" s="167" t="s">
        <v>692</v>
      </c>
      <c r="N25" s="168"/>
      <c r="O25" s="168"/>
      <c r="P25" s="169"/>
      <c r="Q25" s="167" t="s">
        <v>124</v>
      </c>
      <c r="R25" s="168"/>
      <c r="S25" s="168"/>
      <c r="T25" s="169"/>
    </row>
    <row r="26" spans="1:20" ht="21" customHeight="1" x14ac:dyDescent="0.3">
      <c r="A26" s="167" t="s">
        <v>619</v>
      </c>
      <c r="B26" s="168"/>
      <c r="C26" s="168"/>
      <c r="D26" s="169"/>
      <c r="E26" s="167" t="s">
        <v>678</v>
      </c>
      <c r="F26" s="168"/>
      <c r="G26" s="168"/>
      <c r="H26" s="169"/>
      <c r="I26" s="216" t="s">
        <v>620</v>
      </c>
      <c r="J26" s="217"/>
      <c r="K26" s="217"/>
      <c r="L26" s="218"/>
      <c r="M26" s="167" t="s">
        <v>621</v>
      </c>
      <c r="N26" s="168"/>
      <c r="O26" s="168"/>
      <c r="P26" s="169"/>
      <c r="Q26" s="216" t="s">
        <v>622</v>
      </c>
      <c r="R26" s="217"/>
      <c r="S26" s="217"/>
      <c r="T26" s="218"/>
    </row>
    <row r="27" spans="1:20" s="99" customFormat="1" ht="13.9" customHeight="1" x14ac:dyDescent="0.25">
      <c r="A27" s="150" t="s">
        <v>579</v>
      </c>
      <c r="B27" s="152">
        <v>760.5</v>
      </c>
      <c r="C27" s="152" t="s">
        <v>580</v>
      </c>
      <c r="D27" s="153">
        <v>24.5</v>
      </c>
      <c r="E27" s="150" t="s">
        <v>579</v>
      </c>
      <c r="F27" s="152">
        <v>772.3</v>
      </c>
      <c r="G27" s="152" t="s">
        <v>580</v>
      </c>
      <c r="H27" s="153">
        <v>25.5</v>
      </c>
      <c r="I27" s="154" t="s">
        <v>579</v>
      </c>
      <c r="J27" s="152">
        <v>832.3</v>
      </c>
      <c r="K27" s="152" t="s">
        <v>580</v>
      </c>
      <c r="L27" s="153">
        <v>25.5</v>
      </c>
      <c r="M27" s="150" t="s">
        <v>579</v>
      </c>
      <c r="N27" s="152">
        <v>714.3</v>
      </c>
      <c r="O27" s="152" t="s">
        <v>580</v>
      </c>
      <c r="P27" s="153">
        <v>23.5</v>
      </c>
      <c r="Q27" s="154" t="s">
        <v>579</v>
      </c>
      <c r="R27" s="152">
        <v>766.2</v>
      </c>
      <c r="S27" s="152" t="s">
        <v>580</v>
      </c>
      <c r="T27" s="153">
        <v>25</v>
      </c>
    </row>
    <row r="28" spans="1:20" s="99" customFormat="1" ht="13.9" customHeight="1" thickBot="1" x14ac:dyDescent="0.3">
      <c r="A28" s="155" t="s">
        <v>581</v>
      </c>
      <c r="B28" s="156">
        <v>105</v>
      </c>
      <c r="C28" s="156" t="s">
        <v>582</v>
      </c>
      <c r="D28" s="157">
        <v>30</v>
      </c>
      <c r="E28" s="155" t="s">
        <v>581</v>
      </c>
      <c r="F28" s="156">
        <v>105</v>
      </c>
      <c r="G28" s="156" t="s">
        <v>582</v>
      </c>
      <c r="H28" s="157">
        <v>30.700000000000003</v>
      </c>
      <c r="I28" s="158" t="s">
        <v>581</v>
      </c>
      <c r="J28" s="156">
        <v>117.5</v>
      </c>
      <c r="K28" s="156" t="s">
        <v>582</v>
      </c>
      <c r="L28" s="157">
        <v>33.200000000000003</v>
      </c>
      <c r="M28" s="155" t="s">
        <v>581</v>
      </c>
      <c r="N28" s="156">
        <v>98</v>
      </c>
      <c r="O28" s="156" t="s">
        <v>582</v>
      </c>
      <c r="P28" s="157">
        <v>27.7</v>
      </c>
      <c r="Q28" s="158" t="s">
        <v>581</v>
      </c>
      <c r="R28" s="156">
        <v>106.5</v>
      </c>
      <c r="S28" s="156" t="s">
        <v>582</v>
      </c>
      <c r="T28" s="157">
        <v>28.800000000000004</v>
      </c>
    </row>
    <row r="29" spans="1:20" ht="19.899999999999999" customHeight="1" x14ac:dyDescent="0.3">
      <c r="A29" s="185" t="s">
        <v>112</v>
      </c>
      <c r="B29" s="186"/>
      <c r="C29" s="186"/>
      <c r="D29" s="187"/>
      <c r="E29" s="185" t="s">
        <v>623</v>
      </c>
      <c r="F29" s="186"/>
      <c r="G29" s="186"/>
      <c r="H29" s="187"/>
      <c r="I29" s="185" t="s">
        <v>624</v>
      </c>
      <c r="J29" s="186"/>
      <c r="K29" s="186"/>
      <c r="L29" s="187"/>
      <c r="M29" s="185" t="s">
        <v>625</v>
      </c>
      <c r="N29" s="186"/>
      <c r="O29" s="186"/>
      <c r="P29" s="187"/>
      <c r="Q29" s="185" t="s">
        <v>626</v>
      </c>
      <c r="R29" s="186"/>
      <c r="S29" s="186"/>
      <c r="T29" s="187"/>
    </row>
    <row r="30" spans="1:20" ht="21" customHeight="1" x14ac:dyDescent="0.3">
      <c r="A30" s="204" t="s">
        <v>186</v>
      </c>
      <c r="B30" s="205"/>
      <c r="C30" s="205"/>
      <c r="D30" s="206"/>
      <c r="E30" s="228" t="s">
        <v>627</v>
      </c>
      <c r="F30" s="229"/>
      <c r="G30" s="229"/>
      <c r="H30" s="230"/>
      <c r="I30" s="231" t="s">
        <v>685</v>
      </c>
      <c r="J30" s="232"/>
      <c r="K30" s="232"/>
      <c r="L30" s="233"/>
      <c r="M30" s="234" t="s">
        <v>628</v>
      </c>
      <c r="N30" s="235"/>
      <c r="O30" s="235"/>
      <c r="P30" s="236"/>
      <c r="Q30" s="167" t="s">
        <v>186</v>
      </c>
      <c r="R30" s="168"/>
      <c r="S30" s="168"/>
      <c r="T30" s="169"/>
    </row>
    <row r="31" spans="1:20" ht="21" customHeight="1" x14ac:dyDescent="0.3">
      <c r="A31" s="237" t="s">
        <v>682</v>
      </c>
      <c r="B31" s="238"/>
      <c r="C31" s="238"/>
      <c r="D31" s="239"/>
      <c r="E31" s="167" t="s">
        <v>629</v>
      </c>
      <c r="F31" s="168"/>
      <c r="G31" s="168"/>
      <c r="H31" s="169"/>
      <c r="I31" s="192" t="s">
        <v>630</v>
      </c>
      <c r="J31" s="193"/>
      <c r="K31" s="193"/>
      <c r="L31" s="194"/>
      <c r="M31" s="195" t="s">
        <v>631</v>
      </c>
      <c r="N31" s="196"/>
      <c r="O31" s="196"/>
      <c r="P31" s="197"/>
      <c r="Q31" s="240" t="s">
        <v>688</v>
      </c>
      <c r="R31" s="241"/>
      <c r="S31" s="241"/>
      <c r="T31" s="242"/>
    </row>
    <row r="32" spans="1:20" ht="21" customHeight="1" x14ac:dyDescent="0.3">
      <c r="A32" s="167" t="s">
        <v>632</v>
      </c>
      <c r="B32" s="168"/>
      <c r="C32" s="168"/>
      <c r="D32" s="169"/>
      <c r="E32" s="167" t="s">
        <v>683</v>
      </c>
      <c r="F32" s="168"/>
      <c r="G32" s="168"/>
      <c r="H32" s="169"/>
      <c r="I32" s="192" t="s">
        <v>686</v>
      </c>
      <c r="J32" s="193"/>
      <c r="K32" s="193"/>
      <c r="L32" s="194"/>
      <c r="M32" s="195" t="s">
        <v>633</v>
      </c>
      <c r="N32" s="196"/>
      <c r="O32" s="196"/>
      <c r="P32" s="197"/>
      <c r="Q32" s="167" t="s">
        <v>689</v>
      </c>
      <c r="R32" s="168"/>
      <c r="S32" s="168"/>
      <c r="T32" s="169"/>
    </row>
    <row r="33" spans="1:20" ht="21" customHeight="1" x14ac:dyDescent="0.3">
      <c r="A33" s="192" t="s">
        <v>693</v>
      </c>
      <c r="B33" s="193"/>
      <c r="C33" s="193"/>
      <c r="D33" s="194"/>
      <c r="E33" s="195" t="s">
        <v>684</v>
      </c>
      <c r="F33" s="196"/>
      <c r="G33" s="196"/>
      <c r="H33" s="197"/>
      <c r="I33" s="225" t="s">
        <v>687</v>
      </c>
      <c r="J33" s="226"/>
      <c r="K33" s="226"/>
      <c r="L33" s="227"/>
      <c r="M33" s="167" t="s">
        <v>634</v>
      </c>
      <c r="N33" s="168"/>
      <c r="O33" s="168"/>
      <c r="P33" s="169"/>
      <c r="Q33" s="195" t="s">
        <v>690</v>
      </c>
      <c r="R33" s="196"/>
      <c r="S33" s="196"/>
      <c r="T33" s="197"/>
    </row>
    <row r="34" spans="1:20" ht="21" customHeight="1" x14ac:dyDescent="0.3">
      <c r="A34" s="192" t="s">
        <v>94</v>
      </c>
      <c r="B34" s="193"/>
      <c r="C34" s="193"/>
      <c r="D34" s="194"/>
      <c r="E34" s="195" t="s">
        <v>124</v>
      </c>
      <c r="F34" s="196"/>
      <c r="G34" s="196"/>
      <c r="H34" s="197"/>
      <c r="I34" s="167" t="s">
        <v>124</v>
      </c>
      <c r="J34" s="168"/>
      <c r="K34" s="168"/>
      <c r="L34" s="169"/>
      <c r="M34" s="201" t="s">
        <v>94</v>
      </c>
      <c r="N34" s="202"/>
      <c r="O34" s="202"/>
      <c r="P34" s="203"/>
      <c r="Q34" s="167" t="s">
        <v>124</v>
      </c>
      <c r="R34" s="168"/>
      <c r="S34" s="168"/>
      <c r="T34" s="169"/>
    </row>
    <row r="35" spans="1:20" ht="21" customHeight="1" x14ac:dyDescent="0.3">
      <c r="A35" s="216" t="s">
        <v>635</v>
      </c>
      <c r="B35" s="217"/>
      <c r="C35" s="217"/>
      <c r="D35" s="218"/>
      <c r="E35" s="219" t="s">
        <v>636</v>
      </c>
      <c r="F35" s="220"/>
      <c r="G35" s="220"/>
      <c r="H35" s="221"/>
      <c r="I35" s="167" t="s">
        <v>637</v>
      </c>
      <c r="J35" s="168"/>
      <c r="K35" s="168"/>
      <c r="L35" s="169"/>
      <c r="M35" s="222" t="s">
        <v>600</v>
      </c>
      <c r="N35" s="223"/>
      <c r="O35" s="223"/>
      <c r="P35" s="224"/>
      <c r="Q35" s="170" t="s">
        <v>638</v>
      </c>
      <c r="R35" s="171"/>
      <c r="S35" s="171"/>
      <c r="T35" s="172"/>
    </row>
    <row r="36" spans="1:20" ht="13.9" customHeight="1" x14ac:dyDescent="0.3">
      <c r="A36" s="150" t="s">
        <v>579</v>
      </c>
      <c r="B36" s="152">
        <v>745.8</v>
      </c>
      <c r="C36" s="152" t="s">
        <v>580</v>
      </c>
      <c r="D36" s="153">
        <v>23</v>
      </c>
      <c r="E36" s="150" t="s">
        <v>579</v>
      </c>
      <c r="F36" s="152">
        <v>738.5</v>
      </c>
      <c r="G36" s="152" t="s">
        <v>580</v>
      </c>
      <c r="H36" s="153">
        <v>24.5</v>
      </c>
      <c r="I36" s="154" t="s">
        <v>579</v>
      </c>
      <c r="J36" s="152">
        <v>797.8</v>
      </c>
      <c r="K36" s="152" t="s">
        <v>580</v>
      </c>
      <c r="L36" s="153">
        <v>27</v>
      </c>
      <c r="M36" s="150" t="s">
        <v>579</v>
      </c>
      <c r="N36" s="152">
        <v>758.5</v>
      </c>
      <c r="O36" s="152" t="s">
        <v>580</v>
      </c>
      <c r="P36" s="153">
        <v>22.5</v>
      </c>
      <c r="Q36" s="150" t="s">
        <v>579</v>
      </c>
      <c r="R36" s="152">
        <v>787.6</v>
      </c>
      <c r="S36" s="152" t="s">
        <v>580</v>
      </c>
      <c r="T36" s="153">
        <v>28</v>
      </c>
    </row>
    <row r="37" spans="1:20" ht="13.9" customHeight="1" thickBot="1" x14ac:dyDescent="0.35">
      <c r="A37" s="159" t="s">
        <v>581</v>
      </c>
      <c r="B37" s="160">
        <v>106.5</v>
      </c>
      <c r="C37" s="160" t="s">
        <v>582</v>
      </c>
      <c r="D37" s="161">
        <v>28.2</v>
      </c>
      <c r="E37" s="159" t="s">
        <v>581</v>
      </c>
      <c r="F37" s="160">
        <v>100</v>
      </c>
      <c r="G37" s="160" t="s">
        <v>582</v>
      </c>
      <c r="H37" s="161">
        <v>29.5</v>
      </c>
      <c r="I37" s="162" t="s">
        <v>581</v>
      </c>
      <c r="J37" s="160">
        <v>107</v>
      </c>
      <c r="K37" s="160" t="s">
        <v>582</v>
      </c>
      <c r="L37" s="161">
        <v>31.7</v>
      </c>
      <c r="M37" s="159" t="s">
        <v>581</v>
      </c>
      <c r="N37" s="160">
        <v>111</v>
      </c>
      <c r="O37" s="160" t="s">
        <v>582</v>
      </c>
      <c r="P37" s="161">
        <v>28</v>
      </c>
      <c r="Q37" s="159" t="s">
        <v>581</v>
      </c>
      <c r="R37" s="160">
        <v>101.5</v>
      </c>
      <c r="S37" s="160" t="s">
        <v>582</v>
      </c>
      <c r="T37" s="161">
        <v>32.4</v>
      </c>
    </row>
    <row r="38" spans="1:20" ht="19.899999999999999" customHeight="1" x14ac:dyDescent="0.3">
      <c r="A38" s="182" t="s">
        <v>639</v>
      </c>
      <c r="B38" s="183"/>
      <c r="C38" s="183"/>
      <c r="D38" s="184"/>
      <c r="E38" s="185" t="s">
        <v>640</v>
      </c>
      <c r="F38" s="186"/>
      <c r="G38" s="186"/>
      <c r="H38" s="187"/>
      <c r="I38" s="185" t="s">
        <v>641</v>
      </c>
      <c r="J38" s="186"/>
      <c r="K38" s="186"/>
      <c r="L38" s="187"/>
      <c r="M38" s="185" t="s">
        <v>642</v>
      </c>
      <c r="N38" s="186"/>
      <c r="O38" s="186"/>
      <c r="P38" s="187"/>
      <c r="Q38" s="188"/>
      <c r="R38" s="189"/>
      <c r="S38" s="189"/>
      <c r="T38" s="189"/>
    </row>
    <row r="39" spans="1:20" ht="21" customHeight="1" x14ac:dyDescent="0.3">
      <c r="A39" s="204" t="s">
        <v>186</v>
      </c>
      <c r="B39" s="205"/>
      <c r="C39" s="205"/>
      <c r="D39" s="206"/>
      <c r="E39" s="167" t="s">
        <v>186</v>
      </c>
      <c r="F39" s="168"/>
      <c r="G39" s="168"/>
      <c r="H39" s="169"/>
      <c r="I39" s="207" t="s">
        <v>643</v>
      </c>
      <c r="J39" s="208"/>
      <c r="K39" s="208"/>
      <c r="L39" s="209"/>
      <c r="M39" s="210" t="s">
        <v>657</v>
      </c>
      <c r="N39" s="211"/>
      <c r="O39" s="211"/>
      <c r="P39" s="212"/>
      <c r="Q39" s="190"/>
      <c r="R39" s="191"/>
      <c r="S39" s="191"/>
      <c r="T39" s="191"/>
    </row>
    <row r="40" spans="1:20" ht="21" customHeight="1" x14ac:dyDescent="0.3">
      <c r="A40" s="167" t="s">
        <v>644</v>
      </c>
      <c r="B40" s="168"/>
      <c r="C40" s="168"/>
      <c r="D40" s="169"/>
      <c r="E40" s="167" t="s">
        <v>645</v>
      </c>
      <c r="F40" s="168"/>
      <c r="G40" s="168"/>
      <c r="H40" s="169"/>
      <c r="I40" s="213" t="s">
        <v>646</v>
      </c>
      <c r="J40" s="214"/>
      <c r="K40" s="214"/>
      <c r="L40" s="215"/>
      <c r="M40" s="170" t="s">
        <v>699</v>
      </c>
      <c r="N40" s="171"/>
      <c r="O40" s="171"/>
      <c r="P40" s="172"/>
      <c r="Q40" s="190"/>
      <c r="R40" s="191"/>
      <c r="S40" s="191"/>
      <c r="T40" s="191"/>
    </row>
    <row r="41" spans="1:20" ht="21" customHeight="1" x14ac:dyDescent="0.3">
      <c r="A41" s="192" t="s">
        <v>647</v>
      </c>
      <c r="B41" s="193"/>
      <c r="C41" s="193"/>
      <c r="D41" s="194"/>
      <c r="E41" s="195" t="s">
        <v>695</v>
      </c>
      <c r="F41" s="196"/>
      <c r="G41" s="196"/>
      <c r="H41" s="197"/>
      <c r="I41" s="167" t="s">
        <v>697</v>
      </c>
      <c r="J41" s="168"/>
      <c r="K41" s="168"/>
      <c r="L41" s="169"/>
      <c r="M41" s="170" t="s">
        <v>700</v>
      </c>
      <c r="N41" s="171"/>
      <c r="O41" s="171"/>
      <c r="P41" s="172"/>
      <c r="Q41" s="190"/>
      <c r="R41" s="191"/>
      <c r="S41" s="191"/>
      <c r="T41" s="191"/>
    </row>
    <row r="42" spans="1:20" ht="21" customHeight="1" x14ac:dyDescent="0.3">
      <c r="A42" s="192" t="s">
        <v>694</v>
      </c>
      <c r="B42" s="193"/>
      <c r="C42" s="193"/>
      <c r="D42" s="194"/>
      <c r="E42" s="198" t="s">
        <v>696</v>
      </c>
      <c r="F42" s="199"/>
      <c r="G42" s="199"/>
      <c r="H42" s="200"/>
      <c r="I42" s="170" t="s">
        <v>698</v>
      </c>
      <c r="J42" s="171"/>
      <c r="K42" s="171"/>
      <c r="L42" s="172"/>
      <c r="M42" s="201" t="s">
        <v>648</v>
      </c>
      <c r="N42" s="202"/>
      <c r="O42" s="202"/>
      <c r="P42" s="203"/>
      <c r="Q42" s="190"/>
      <c r="R42" s="191"/>
      <c r="S42" s="191"/>
      <c r="T42" s="191"/>
    </row>
    <row r="43" spans="1:20" ht="21" customHeight="1" x14ac:dyDescent="0.3">
      <c r="A43" s="167" t="s">
        <v>94</v>
      </c>
      <c r="B43" s="168"/>
      <c r="C43" s="168"/>
      <c r="D43" s="169"/>
      <c r="E43" s="167" t="s">
        <v>124</v>
      </c>
      <c r="F43" s="168"/>
      <c r="G43" s="168"/>
      <c r="H43" s="169"/>
      <c r="I43" s="170" t="s">
        <v>124</v>
      </c>
      <c r="J43" s="171"/>
      <c r="K43" s="171"/>
      <c r="L43" s="172"/>
      <c r="M43" s="167" t="s">
        <v>124</v>
      </c>
      <c r="N43" s="168"/>
      <c r="O43" s="168"/>
      <c r="P43" s="169"/>
      <c r="Q43" s="190"/>
      <c r="R43" s="191"/>
      <c r="S43" s="191"/>
      <c r="T43" s="191"/>
    </row>
    <row r="44" spans="1:20" ht="21" customHeight="1" x14ac:dyDescent="0.3">
      <c r="A44" s="167" t="s">
        <v>621</v>
      </c>
      <c r="B44" s="168"/>
      <c r="C44" s="168"/>
      <c r="D44" s="169"/>
      <c r="E44" s="173" t="s">
        <v>649</v>
      </c>
      <c r="F44" s="174"/>
      <c r="G44" s="174"/>
      <c r="H44" s="175"/>
      <c r="I44" s="176" t="s">
        <v>650</v>
      </c>
      <c r="J44" s="177"/>
      <c r="K44" s="177"/>
      <c r="L44" s="178"/>
      <c r="M44" s="179" t="s">
        <v>651</v>
      </c>
      <c r="N44" s="180"/>
      <c r="O44" s="180"/>
      <c r="P44" s="181"/>
      <c r="Q44" s="190"/>
      <c r="R44" s="191"/>
      <c r="S44" s="191"/>
      <c r="T44" s="191"/>
    </row>
    <row r="45" spans="1:20" ht="13.9" customHeight="1" x14ac:dyDescent="0.3">
      <c r="A45" s="150" t="s">
        <v>579</v>
      </c>
      <c r="B45" s="152">
        <v>765.8</v>
      </c>
      <c r="C45" s="152" t="s">
        <v>580</v>
      </c>
      <c r="D45" s="153">
        <v>23</v>
      </c>
      <c r="E45" s="150" t="s">
        <v>579</v>
      </c>
      <c r="F45" s="152">
        <v>754.6</v>
      </c>
      <c r="G45" s="152" t="s">
        <v>580</v>
      </c>
      <c r="H45" s="153">
        <v>23</v>
      </c>
      <c r="I45" s="150" t="s">
        <v>579</v>
      </c>
      <c r="J45" s="152">
        <v>740</v>
      </c>
      <c r="K45" s="152" t="s">
        <v>580</v>
      </c>
      <c r="L45" s="153">
        <v>26</v>
      </c>
      <c r="M45" s="150" t="s">
        <v>579</v>
      </c>
      <c r="N45" s="152">
        <v>769.1</v>
      </c>
      <c r="O45" s="152" t="s">
        <v>580</v>
      </c>
      <c r="P45" s="153">
        <v>23.5</v>
      </c>
      <c r="Q45" s="190"/>
      <c r="R45" s="191"/>
      <c r="S45" s="191"/>
      <c r="T45" s="191"/>
    </row>
    <row r="46" spans="1:20" ht="13.9" customHeight="1" thickBot="1" x14ac:dyDescent="0.35">
      <c r="A46" s="155" t="s">
        <v>581</v>
      </c>
      <c r="B46" s="156">
        <v>111</v>
      </c>
      <c r="C46" s="156" t="s">
        <v>582</v>
      </c>
      <c r="D46" s="157">
        <v>28.700000000000003</v>
      </c>
      <c r="E46" s="155" t="s">
        <v>581</v>
      </c>
      <c r="F46" s="156">
        <v>108.5</v>
      </c>
      <c r="G46" s="156" t="s">
        <v>582</v>
      </c>
      <c r="H46" s="157">
        <v>28.400000000000002</v>
      </c>
      <c r="I46" s="155" t="s">
        <v>581</v>
      </c>
      <c r="J46" s="156">
        <v>97.5</v>
      </c>
      <c r="K46" s="156" t="s">
        <v>582</v>
      </c>
      <c r="L46" s="157">
        <v>29</v>
      </c>
      <c r="M46" s="155" t="s">
        <v>581</v>
      </c>
      <c r="N46" s="156">
        <v>110</v>
      </c>
      <c r="O46" s="156" t="s">
        <v>582</v>
      </c>
      <c r="P46" s="157">
        <v>29.400000000000002</v>
      </c>
      <c r="Q46" s="190"/>
      <c r="R46" s="191"/>
      <c r="S46" s="191"/>
      <c r="T46" s="191"/>
    </row>
    <row r="47" spans="1:20" ht="31.5" customHeight="1" x14ac:dyDescent="0.3">
      <c r="A47" s="163" t="s">
        <v>652</v>
      </c>
      <c r="B47" s="163"/>
      <c r="H47" s="164" t="s">
        <v>653</v>
      </c>
      <c r="I47" s="165"/>
      <c r="J47" s="165"/>
      <c r="K47" s="165"/>
      <c r="L47" s="165"/>
      <c r="M47" s="165"/>
      <c r="O47" s="164" t="s">
        <v>654</v>
      </c>
      <c r="P47" s="165"/>
      <c r="Q47" s="166"/>
      <c r="R47" s="166"/>
      <c r="S47" s="166"/>
      <c r="T47" s="166"/>
    </row>
  </sheetData>
  <mergeCells count="172">
    <mergeCell ref="A1:T1"/>
    <mergeCell ref="A2:D2"/>
    <mergeCell ref="E2:H2"/>
    <mergeCell ref="I2:L2"/>
    <mergeCell ref="M2:P2"/>
    <mergeCell ref="Q2:T2"/>
    <mergeCell ref="A3:D3"/>
    <mergeCell ref="E3:H3"/>
    <mergeCell ref="I3:L3"/>
    <mergeCell ref="M3:P3"/>
    <mergeCell ref="Q3:T3"/>
    <mergeCell ref="A4:D4"/>
    <mergeCell ref="E4:H4"/>
    <mergeCell ref="I4:L4"/>
    <mergeCell ref="M4:P4"/>
    <mergeCell ref="Q4:T4"/>
    <mergeCell ref="A5:D5"/>
    <mergeCell ref="E5:H5"/>
    <mergeCell ref="I5:L5"/>
    <mergeCell ref="M5:P5"/>
    <mergeCell ref="Q5:T5"/>
    <mergeCell ref="A6:D6"/>
    <mergeCell ref="E6:H6"/>
    <mergeCell ref="I6:L6"/>
    <mergeCell ref="M6:P6"/>
    <mergeCell ref="Q6:T6"/>
    <mergeCell ref="A7:D7"/>
    <mergeCell ref="E7:H7"/>
    <mergeCell ref="I7:L7"/>
    <mergeCell ref="M7:P7"/>
    <mergeCell ref="Q7:T7"/>
    <mergeCell ref="A8:D8"/>
    <mergeCell ref="E8:H8"/>
    <mergeCell ref="I8:L8"/>
    <mergeCell ref="M8:P8"/>
    <mergeCell ref="Q8:T8"/>
    <mergeCell ref="A11:D11"/>
    <mergeCell ref="E11:H11"/>
    <mergeCell ref="I11:L11"/>
    <mergeCell ref="M11:P11"/>
    <mergeCell ref="Q11:T11"/>
    <mergeCell ref="A12:D12"/>
    <mergeCell ref="E12:H12"/>
    <mergeCell ref="I12:L12"/>
    <mergeCell ref="M12:P12"/>
    <mergeCell ref="Q12:T12"/>
    <mergeCell ref="A13:D13"/>
    <mergeCell ref="E13:H13"/>
    <mergeCell ref="I13:L13"/>
    <mergeCell ref="M13:P13"/>
    <mergeCell ref="Q13:T13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7:D17"/>
    <mergeCell ref="E17:H17"/>
    <mergeCell ref="I17:L17"/>
    <mergeCell ref="M17:P17"/>
    <mergeCell ref="Q17:T17"/>
    <mergeCell ref="A20:D20"/>
    <mergeCell ref="E20:H20"/>
    <mergeCell ref="I20:L20"/>
    <mergeCell ref="M20:P20"/>
    <mergeCell ref="Q20:T20"/>
    <mergeCell ref="A21:D21"/>
    <mergeCell ref="E21:H21"/>
    <mergeCell ref="I21:L21"/>
    <mergeCell ref="M21:P21"/>
    <mergeCell ref="Q21:T21"/>
    <mergeCell ref="A22:D22"/>
    <mergeCell ref="E22:H22"/>
    <mergeCell ref="I22:L22"/>
    <mergeCell ref="M22:P22"/>
    <mergeCell ref="Q22:T22"/>
    <mergeCell ref="A23:D23"/>
    <mergeCell ref="E23:H23"/>
    <mergeCell ref="I23:L23"/>
    <mergeCell ref="M23:P23"/>
    <mergeCell ref="Q23:T23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9:D29"/>
    <mergeCell ref="E29:H29"/>
    <mergeCell ref="I29:L29"/>
    <mergeCell ref="M29:P29"/>
    <mergeCell ref="Q29:T29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A32:D32"/>
    <mergeCell ref="E32:H32"/>
    <mergeCell ref="I32:L32"/>
    <mergeCell ref="M32:P32"/>
    <mergeCell ref="Q32:T32"/>
    <mergeCell ref="A33:D33"/>
    <mergeCell ref="E33:H33"/>
    <mergeCell ref="I33:L33"/>
    <mergeCell ref="M33:P33"/>
    <mergeCell ref="Q33:T33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A38:D38"/>
    <mergeCell ref="E38:H38"/>
    <mergeCell ref="I38:L38"/>
    <mergeCell ref="M38:P38"/>
    <mergeCell ref="Q38:T46"/>
    <mergeCell ref="A41:D41"/>
    <mergeCell ref="E41:H41"/>
    <mergeCell ref="I41:L41"/>
    <mergeCell ref="M41:P41"/>
    <mergeCell ref="A42:D42"/>
    <mergeCell ref="E42:H42"/>
    <mergeCell ref="I42:L42"/>
    <mergeCell ref="M42:P42"/>
    <mergeCell ref="A39:D39"/>
    <mergeCell ref="E39:H39"/>
    <mergeCell ref="I39:L39"/>
    <mergeCell ref="M39:P39"/>
    <mergeCell ref="A40:D40"/>
    <mergeCell ref="E40:H40"/>
    <mergeCell ref="I40:L40"/>
    <mergeCell ref="M40:P40"/>
    <mergeCell ref="H47:M47"/>
    <mergeCell ref="O47:T47"/>
    <mergeCell ref="A43:D43"/>
    <mergeCell ref="E43:H43"/>
    <mergeCell ref="I43:L43"/>
    <mergeCell ref="M43:P43"/>
    <mergeCell ref="A44:D44"/>
    <mergeCell ref="E44:H44"/>
    <mergeCell ref="I44:L44"/>
    <mergeCell ref="M44:P44"/>
  </mergeCells>
  <phoneticPr fontId="19" type="noConversion"/>
  <printOptions horizontalCentered="1" verticalCentered="1"/>
  <pageMargins left="0.39370078740157483" right="0.39370078740157483" top="0.19685039370078741" bottom="0" header="0.11811023622047245" footer="0.11811023622047245"/>
  <pageSetup paperSize="9" scale="8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6"/>
  <sheetViews>
    <sheetView zoomScaleNormal="100" workbookViewId="0">
      <selection activeCell="I14" sqref="I14:L14"/>
    </sheetView>
  </sheetViews>
  <sheetFormatPr defaultColWidth="5.625" defaultRowHeight="13.5" customHeight="1" x14ac:dyDescent="0.25"/>
  <cols>
    <col min="1" max="21" width="5.625" style="99" customWidth="1"/>
    <col min="22" max="16384" width="5.625" style="99"/>
  </cols>
  <sheetData>
    <row r="1" spans="1:28" ht="18.600000000000001" customHeight="1" thickBot="1" x14ac:dyDescent="0.3">
      <c r="H1" s="343" t="s">
        <v>502</v>
      </c>
      <c r="I1" s="344"/>
      <c r="J1" s="344"/>
      <c r="K1" s="344"/>
      <c r="L1" s="344"/>
      <c r="M1" s="344"/>
      <c r="N1" s="344"/>
    </row>
    <row r="2" spans="1:28" ht="13.5" customHeight="1" x14ac:dyDescent="0.25">
      <c r="A2" s="305" t="s">
        <v>97</v>
      </c>
      <c r="B2" s="306"/>
      <c r="C2" s="306"/>
      <c r="D2" s="307"/>
      <c r="E2" s="305" t="s">
        <v>98</v>
      </c>
      <c r="F2" s="306"/>
      <c r="G2" s="306"/>
      <c r="H2" s="307"/>
      <c r="I2" s="305" t="s">
        <v>99</v>
      </c>
      <c r="J2" s="306"/>
      <c r="K2" s="306"/>
      <c r="L2" s="307"/>
      <c r="M2" s="305" t="s">
        <v>100</v>
      </c>
      <c r="N2" s="306"/>
      <c r="O2" s="306"/>
      <c r="P2" s="307"/>
      <c r="Q2" s="305" t="s">
        <v>101</v>
      </c>
      <c r="R2" s="306"/>
      <c r="S2" s="306"/>
      <c r="T2" s="307"/>
      <c r="U2" s="330" t="s">
        <v>39</v>
      </c>
      <c r="V2" s="331"/>
      <c r="W2" s="331"/>
      <c r="X2" s="332"/>
    </row>
    <row r="3" spans="1:28" ht="13.5" customHeight="1" x14ac:dyDescent="0.25">
      <c r="A3" s="301" t="s">
        <v>36</v>
      </c>
      <c r="B3" s="302"/>
      <c r="C3" s="302"/>
      <c r="D3" s="303"/>
      <c r="E3" s="341" t="s">
        <v>561</v>
      </c>
      <c r="F3" s="302"/>
      <c r="G3" s="302"/>
      <c r="H3" s="303"/>
      <c r="I3" s="301" t="s">
        <v>153</v>
      </c>
      <c r="J3" s="302"/>
      <c r="K3" s="302"/>
      <c r="L3" s="303"/>
      <c r="M3" s="301" t="s">
        <v>157</v>
      </c>
      <c r="N3" s="302"/>
      <c r="O3" s="302"/>
      <c r="P3" s="303"/>
      <c r="Q3" s="301" t="s">
        <v>156</v>
      </c>
      <c r="R3" s="302"/>
      <c r="S3" s="302"/>
      <c r="T3" s="303"/>
      <c r="U3" s="83"/>
      <c r="V3" s="84"/>
      <c r="W3" s="84"/>
      <c r="X3" s="85"/>
    </row>
    <row r="4" spans="1:28" ht="13.5" customHeight="1" x14ac:dyDescent="0.25">
      <c r="A4" s="288" t="s">
        <v>121</v>
      </c>
      <c r="B4" s="289"/>
      <c r="C4" s="289"/>
      <c r="D4" s="290"/>
      <c r="E4" s="288" t="s">
        <v>386</v>
      </c>
      <c r="F4" s="289"/>
      <c r="G4" s="289"/>
      <c r="H4" s="290"/>
      <c r="I4" s="325" t="s">
        <v>708</v>
      </c>
      <c r="J4" s="326"/>
      <c r="K4" s="326"/>
      <c r="L4" s="342"/>
      <c r="M4" s="288" t="s">
        <v>158</v>
      </c>
      <c r="N4" s="289"/>
      <c r="O4" s="289"/>
      <c r="P4" s="290"/>
      <c r="Q4" s="288" t="s">
        <v>388</v>
      </c>
      <c r="R4" s="289"/>
      <c r="S4" s="289"/>
      <c r="T4" s="290"/>
      <c r="U4" s="86"/>
      <c r="V4" s="84"/>
      <c r="W4" s="84"/>
      <c r="X4" s="85"/>
    </row>
    <row r="5" spans="1:28" ht="13.5" customHeight="1" x14ac:dyDescent="0.25">
      <c r="A5" s="288" t="s">
        <v>385</v>
      </c>
      <c r="B5" s="289"/>
      <c r="C5" s="289"/>
      <c r="D5" s="290"/>
      <c r="E5" s="288" t="s">
        <v>425</v>
      </c>
      <c r="F5" s="289"/>
      <c r="G5" s="289"/>
      <c r="H5" s="290"/>
      <c r="I5" s="304" t="s">
        <v>524</v>
      </c>
      <c r="J5" s="289"/>
      <c r="K5" s="289"/>
      <c r="L5" s="290"/>
      <c r="M5" s="288" t="s">
        <v>154</v>
      </c>
      <c r="N5" s="289"/>
      <c r="O5" s="289"/>
      <c r="P5" s="290"/>
      <c r="Q5" s="288" t="s">
        <v>159</v>
      </c>
      <c r="R5" s="289"/>
      <c r="S5" s="289"/>
      <c r="T5" s="290"/>
      <c r="U5" s="86"/>
      <c r="V5" s="84"/>
      <c r="W5" s="84"/>
      <c r="X5" s="85"/>
      <c r="AA5" s="100"/>
    </row>
    <row r="6" spans="1:28" ht="13.5" customHeight="1" x14ac:dyDescent="0.25">
      <c r="A6" s="288" t="s">
        <v>384</v>
      </c>
      <c r="B6" s="289"/>
      <c r="C6" s="289"/>
      <c r="D6" s="290"/>
      <c r="E6" s="288" t="s">
        <v>396</v>
      </c>
      <c r="F6" s="289"/>
      <c r="G6" s="289"/>
      <c r="H6" s="290"/>
      <c r="I6" s="304" t="s">
        <v>507</v>
      </c>
      <c r="J6" s="289"/>
      <c r="K6" s="289"/>
      <c r="L6" s="290"/>
      <c r="M6" s="304" t="s">
        <v>525</v>
      </c>
      <c r="N6" s="289"/>
      <c r="O6" s="289"/>
      <c r="P6" s="290"/>
      <c r="Q6" s="288" t="s">
        <v>338</v>
      </c>
      <c r="R6" s="289"/>
      <c r="S6" s="289"/>
      <c r="T6" s="290"/>
      <c r="U6" s="86"/>
      <c r="V6" s="84"/>
      <c r="W6" s="84"/>
      <c r="X6" s="85"/>
    </row>
    <row r="7" spans="1:28" ht="13.5" customHeight="1" x14ac:dyDescent="0.25">
      <c r="A7" s="288" t="s">
        <v>185</v>
      </c>
      <c r="B7" s="289"/>
      <c r="C7" s="289"/>
      <c r="D7" s="290"/>
      <c r="E7" s="311" t="s">
        <v>75</v>
      </c>
      <c r="F7" s="312"/>
      <c r="G7" s="312"/>
      <c r="H7" s="313"/>
      <c r="I7" s="288" t="s">
        <v>185</v>
      </c>
      <c r="J7" s="289"/>
      <c r="K7" s="289"/>
      <c r="L7" s="290"/>
      <c r="M7" s="288" t="s">
        <v>75</v>
      </c>
      <c r="N7" s="289"/>
      <c r="O7" s="289"/>
      <c r="P7" s="290"/>
      <c r="Q7" s="288" t="s">
        <v>75</v>
      </c>
      <c r="R7" s="289"/>
      <c r="S7" s="289"/>
      <c r="T7" s="290"/>
      <c r="U7" s="86"/>
      <c r="V7" s="84"/>
      <c r="W7" s="84"/>
      <c r="X7" s="85"/>
    </row>
    <row r="8" spans="1:28" ht="13.5" customHeight="1" x14ac:dyDescent="0.25">
      <c r="A8" s="291" t="s">
        <v>152</v>
      </c>
      <c r="B8" s="292"/>
      <c r="C8" s="292"/>
      <c r="D8" s="293"/>
      <c r="E8" s="317" t="s">
        <v>506</v>
      </c>
      <c r="F8" s="318"/>
      <c r="G8" s="318"/>
      <c r="H8" s="319"/>
      <c r="I8" s="291" t="s">
        <v>122</v>
      </c>
      <c r="J8" s="292"/>
      <c r="K8" s="292"/>
      <c r="L8" s="293"/>
      <c r="M8" s="291" t="s">
        <v>155</v>
      </c>
      <c r="N8" s="292"/>
      <c r="O8" s="292"/>
      <c r="P8" s="293"/>
      <c r="Q8" s="291" t="s">
        <v>160</v>
      </c>
      <c r="R8" s="292"/>
      <c r="S8" s="292"/>
      <c r="T8" s="293"/>
      <c r="U8" s="86"/>
      <c r="V8" s="84"/>
      <c r="W8" s="84"/>
      <c r="X8" s="85"/>
    </row>
    <row r="9" spans="1:28" ht="14.25" customHeight="1" x14ac:dyDescent="0.25">
      <c r="A9" s="101" t="s">
        <v>15</v>
      </c>
      <c r="B9" s="102">
        <f>第1週明細!V11</f>
        <v>805.6</v>
      </c>
      <c r="C9" s="102" t="s">
        <v>13</v>
      </c>
      <c r="D9" s="103">
        <f>第1週明細!V7</f>
        <v>26</v>
      </c>
      <c r="E9" s="141" t="s">
        <v>15</v>
      </c>
      <c r="F9" s="142">
        <f>第1週明細!V19</f>
        <v>763.8</v>
      </c>
      <c r="G9" s="142" t="s">
        <v>13</v>
      </c>
      <c r="H9" s="143">
        <f>第1週明細!V15</f>
        <v>25</v>
      </c>
      <c r="I9" s="101" t="s">
        <v>15</v>
      </c>
      <c r="J9" s="102">
        <f>第1週明細!V27</f>
        <v>918.2</v>
      </c>
      <c r="K9" s="102" t="s">
        <v>13</v>
      </c>
      <c r="L9" s="103">
        <f>第1週明細!V23</f>
        <v>25</v>
      </c>
      <c r="M9" s="101" t="s">
        <v>15</v>
      </c>
      <c r="N9" s="102">
        <f>第1週明細!V35</f>
        <v>798.9</v>
      </c>
      <c r="O9" s="102" t="s">
        <v>13</v>
      </c>
      <c r="P9" s="103">
        <f>第1週明細!V31</f>
        <v>26.5</v>
      </c>
      <c r="Q9" s="101" t="s">
        <v>15</v>
      </c>
      <c r="R9" s="102">
        <f>第1週明細!V43</f>
        <v>843.3</v>
      </c>
      <c r="S9" s="102" t="s">
        <v>13</v>
      </c>
      <c r="T9" s="103">
        <f>第1週明細!V39</f>
        <v>28.5</v>
      </c>
      <c r="U9" s="333" t="s">
        <v>40</v>
      </c>
      <c r="V9" s="334"/>
      <c r="W9" s="334"/>
      <c r="X9" s="335"/>
    </row>
    <row r="10" spans="1:28" ht="13.5" customHeight="1" thickBot="1" x14ac:dyDescent="0.3">
      <c r="A10" s="104" t="s">
        <v>14</v>
      </c>
      <c r="B10" s="105">
        <f>第1週明細!V5</f>
        <v>110</v>
      </c>
      <c r="C10" s="105" t="s">
        <v>12</v>
      </c>
      <c r="D10" s="106">
        <f>第1週明細!V9</f>
        <v>32.900000000000006</v>
      </c>
      <c r="E10" s="144" t="s">
        <v>14</v>
      </c>
      <c r="F10" s="145">
        <f>第1週明細!V13</f>
        <v>104</v>
      </c>
      <c r="G10" s="145" t="s">
        <v>12</v>
      </c>
      <c r="H10" s="146">
        <f>第1週明細!V17</f>
        <v>30.7</v>
      </c>
      <c r="I10" s="104" t="s">
        <v>14</v>
      </c>
      <c r="J10" s="105">
        <f>第1週明細!V21</f>
        <v>138</v>
      </c>
      <c r="K10" s="105" t="s">
        <v>12</v>
      </c>
      <c r="L10" s="106">
        <f>第1週明細!V25</f>
        <v>35.300000000000004</v>
      </c>
      <c r="M10" s="104" t="s">
        <v>14</v>
      </c>
      <c r="N10" s="105">
        <f>第1週明細!V29</f>
        <v>107.5</v>
      </c>
      <c r="O10" s="105" t="s">
        <v>12</v>
      </c>
      <c r="P10" s="106">
        <f>第1週明細!V33</f>
        <v>32.6</v>
      </c>
      <c r="Q10" s="104" t="s">
        <v>14</v>
      </c>
      <c r="R10" s="105">
        <f>第1週明細!V37</f>
        <v>111.5</v>
      </c>
      <c r="S10" s="105" t="s">
        <v>12</v>
      </c>
      <c r="T10" s="106">
        <f>第1週明細!V41</f>
        <v>35.200000000000003</v>
      </c>
      <c r="U10" s="86"/>
      <c r="V10" s="84"/>
      <c r="W10" s="84"/>
      <c r="X10" s="85"/>
    </row>
    <row r="11" spans="1:28" ht="13.5" customHeight="1" x14ac:dyDescent="0.25">
      <c r="A11" s="305" t="s">
        <v>102</v>
      </c>
      <c r="B11" s="306"/>
      <c r="C11" s="306"/>
      <c r="D11" s="307"/>
      <c r="E11" s="320" t="s">
        <v>103</v>
      </c>
      <c r="F11" s="321"/>
      <c r="G11" s="321"/>
      <c r="H11" s="322"/>
      <c r="I11" s="305" t="s">
        <v>104</v>
      </c>
      <c r="J11" s="306"/>
      <c r="K11" s="306"/>
      <c r="L11" s="307"/>
      <c r="M11" s="305" t="s">
        <v>105</v>
      </c>
      <c r="N11" s="306"/>
      <c r="O11" s="306"/>
      <c r="P11" s="307"/>
      <c r="Q11" s="305" t="s">
        <v>106</v>
      </c>
      <c r="R11" s="306"/>
      <c r="S11" s="306"/>
      <c r="T11" s="307"/>
      <c r="U11" s="86"/>
      <c r="V11" s="84"/>
      <c r="W11" s="84"/>
      <c r="X11" s="85"/>
    </row>
    <row r="12" spans="1:28" ht="13.5" customHeight="1" x14ac:dyDescent="0.25">
      <c r="A12" s="301" t="s">
        <v>76</v>
      </c>
      <c r="B12" s="302"/>
      <c r="C12" s="302"/>
      <c r="D12" s="303"/>
      <c r="E12" s="327" t="s">
        <v>125</v>
      </c>
      <c r="F12" s="328"/>
      <c r="G12" s="328"/>
      <c r="H12" s="329"/>
      <c r="I12" s="301" t="s">
        <v>164</v>
      </c>
      <c r="J12" s="302"/>
      <c r="K12" s="302"/>
      <c r="L12" s="303"/>
      <c r="M12" s="301" t="s">
        <v>127</v>
      </c>
      <c r="N12" s="302"/>
      <c r="O12" s="302"/>
      <c r="P12" s="303"/>
      <c r="Q12" s="301" t="s">
        <v>156</v>
      </c>
      <c r="R12" s="302"/>
      <c r="S12" s="302"/>
      <c r="T12" s="303"/>
      <c r="U12" s="86"/>
      <c r="V12" s="84"/>
      <c r="W12" s="84"/>
      <c r="X12" s="85"/>
    </row>
    <row r="13" spans="1:28" ht="13.5" customHeight="1" x14ac:dyDescent="0.25">
      <c r="A13" s="288" t="s">
        <v>392</v>
      </c>
      <c r="B13" s="289"/>
      <c r="C13" s="289"/>
      <c r="D13" s="290"/>
      <c r="E13" s="311" t="s">
        <v>395</v>
      </c>
      <c r="F13" s="312"/>
      <c r="G13" s="312"/>
      <c r="H13" s="313"/>
      <c r="I13" s="288" t="s">
        <v>394</v>
      </c>
      <c r="J13" s="289"/>
      <c r="K13" s="289"/>
      <c r="L13" s="289"/>
      <c r="M13" s="288" t="s">
        <v>128</v>
      </c>
      <c r="N13" s="289"/>
      <c r="O13" s="289"/>
      <c r="P13" s="290"/>
      <c r="Q13" s="288" t="s">
        <v>165</v>
      </c>
      <c r="R13" s="289"/>
      <c r="S13" s="289"/>
      <c r="T13" s="290"/>
      <c r="U13" s="86"/>
      <c r="V13" s="84"/>
      <c r="W13" s="84"/>
      <c r="X13" s="85"/>
    </row>
    <row r="14" spans="1:28" ht="13.5" customHeight="1" x14ac:dyDescent="0.25">
      <c r="A14" s="288" t="s">
        <v>390</v>
      </c>
      <c r="B14" s="289"/>
      <c r="C14" s="289"/>
      <c r="D14" s="290"/>
      <c r="E14" s="311" t="s">
        <v>162</v>
      </c>
      <c r="F14" s="312"/>
      <c r="G14" s="312"/>
      <c r="H14" s="313"/>
      <c r="I14" s="325" t="s">
        <v>712</v>
      </c>
      <c r="J14" s="326"/>
      <c r="K14" s="326"/>
      <c r="L14" s="326"/>
      <c r="M14" s="304" t="s">
        <v>534</v>
      </c>
      <c r="N14" s="289"/>
      <c r="O14" s="289"/>
      <c r="P14" s="289"/>
      <c r="Q14" s="288" t="s">
        <v>503</v>
      </c>
      <c r="R14" s="289"/>
      <c r="S14" s="289"/>
      <c r="T14" s="290"/>
      <c r="U14" s="333" t="s">
        <v>68</v>
      </c>
      <c r="V14" s="334"/>
      <c r="W14" s="334"/>
      <c r="X14" s="335"/>
    </row>
    <row r="15" spans="1:28" ht="13.5" customHeight="1" x14ac:dyDescent="0.25">
      <c r="A15" s="288" t="s">
        <v>391</v>
      </c>
      <c r="B15" s="289"/>
      <c r="C15" s="289"/>
      <c r="D15" s="290"/>
      <c r="E15" s="311" t="s">
        <v>393</v>
      </c>
      <c r="F15" s="312"/>
      <c r="G15" s="312"/>
      <c r="H15" s="313"/>
      <c r="I15" s="314" t="s">
        <v>702</v>
      </c>
      <c r="J15" s="315"/>
      <c r="K15" s="315"/>
      <c r="L15" s="316"/>
      <c r="M15" s="304" t="s">
        <v>526</v>
      </c>
      <c r="N15" s="289"/>
      <c r="O15" s="289"/>
      <c r="P15" s="290"/>
      <c r="Q15" s="288" t="s">
        <v>166</v>
      </c>
      <c r="R15" s="289"/>
      <c r="S15" s="289"/>
      <c r="T15" s="290"/>
      <c r="U15" s="86"/>
      <c r="V15" s="84"/>
      <c r="W15" s="84"/>
      <c r="X15" s="85"/>
      <c r="Z15" s="100"/>
    </row>
    <row r="16" spans="1:28" ht="13.5" customHeight="1" x14ac:dyDescent="0.25">
      <c r="A16" s="288" t="s">
        <v>124</v>
      </c>
      <c r="B16" s="289"/>
      <c r="C16" s="289"/>
      <c r="D16" s="290"/>
      <c r="E16" s="311" t="s">
        <v>75</v>
      </c>
      <c r="F16" s="312"/>
      <c r="G16" s="312"/>
      <c r="H16" s="313"/>
      <c r="I16" s="288" t="s">
        <v>124</v>
      </c>
      <c r="J16" s="289"/>
      <c r="K16" s="289"/>
      <c r="L16" s="290"/>
      <c r="M16" s="288" t="s">
        <v>124</v>
      </c>
      <c r="N16" s="289"/>
      <c r="O16" s="289"/>
      <c r="P16" s="290"/>
      <c r="Q16" s="288" t="s">
        <v>185</v>
      </c>
      <c r="R16" s="289"/>
      <c r="S16" s="289"/>
      <c r="T16" s="290"/>
      <c r="U16" s="86"/>
      <c r="V16" s="84"/>
      <c r="W16" s="84"/>
      <c r="X16" s="85"/>
      <c r="AB16" s="107"/>
    </row>
    <row r="17" spans="1:24" ht="13.5" customHeight="1" x14ac:dyDescent="0.25">
      <c r="A17" s="291" t="s">
        <v>123</v>
      </c>
      <c r="B17" s="292"/>
      <c r="C17" s="292"/>
      <c r="D17" s="293"/>
      <c r="E17" s="317" t="s">
        <v>163</v>
      </c>
      <c r="F17" s="318"/>
      <c r="G17" s="318"/>
      <c r="H17" s="319"/>
      <c r="I17" s="291" t="s">
        <v>126</v>
      </c>
      <c r="J17" s="292"/>
      <c r="K17" s="292"/>
      <c r="L17" s="292"/>
      <c r="M17" s="291" t="s">
        <v>129</v>
      </c>
      <c r="N17" s="292"/>
      <c r="O17" s="292"/>
      <c r="P17" s="293"/>
      <c r="Q17" s="291" t="s">
        <v>130</v>
      </c>
      <c r="R17" s="292"/>
      <c r="S17" s="292"/>
      <c r="T17" s="293"/>
      <c r="U17" s="86"/>
      <c r="V17" s="84"/>
      <c r="W17" s="84"/>
      <c r="X17" s="85"/>
    </row>
    <row r="18" spans="1:24" ht="11.25" customHeight="1" x14ac:dyDescent="0.25">
      <c r="A18" s="101" t="s">
        <v>15</v>
      </c>
      <c r="B18" s="102">
        <f>第2週明細!V11</f>
        <v>811.8</v>
      </c>
      <c r="C18" s="102" t="s">
        <v>13</v>
      </c>
      <c r="D18" s="103">
        <f>第2週明細!V7</f>
        <v>27</v>
      </c>
      <c r="E18" s="141" t="s">
        <v>15</v>
      </c>
      <c r="F18" s="142">
        <f>第2週明細!V19</f>
        <v>825.4</v>
      </c>
      <c r="G18" s="142" t="s">
        <v>13</v>
      </c>
      <c r="H18" s="143">
        <f>第2週明細!V15</f>
        <v>27</v>
      </c>
      <c r="I18" s="101" t="s">
        <v>15</v>
      </c>
      <c r="J18" s="102">
        <f>第2週明細!V27</f>
        <v>791</v>
      </c>
      <c r="K18" s="102" t="s">
        <v>13</v>
      </c>
      <c r="L18" s="108">
        <f>第2週明細!V23</f>
        <v>25</v>
      </c>
      <c r="M18" s="101" t="s">
        <v>15</v>
      </c>
      <c r="N18" s="102">
        <f>第2週明細!V35</f>
        <v>811.4</v>
      </c>
      <c r="O18" s="102" t="s">
        <v>13</v>
      </c>
      <c r="P18" s="103">
        <f>第2週明細!V31</f>
        <v>25</v>
      </c>
      <c r="Q18" s="101" t="s">
        <v>15</v>
      </c>
      <c r="R18" s="102">
        <f>第2週明細!V43</f>
        <v>757</v>
      </c>
      <c r="S18" s="102" t="s">
        <v>13</v>
      </c>
      <c r="T18" s="103">
        <f>第2週明細!V39</f>
        <v>25</v>
      </c>
      <c r="U18" s="86"/>
      <c r="V18" s="84"/>
      <c r="W18" s="84"/>
      <c r="X18" s="85"/>
    </row>
    <row r="19" spans="1:24" ht="11.25" customHeight="1" thickBot="1" x14ac:dyDescent="0.3">
      <c r="A19" s="104" t="s">
        <v>14</v>
      </c>
      <c r="B19" s="105">
        <f>第2週明細!V5</f>
        <v>110</v>
      </c>
      <c r="C19" s="105" t="s">
        <v>12</v>
      </c>
      <c r="D19" s="106">
        <f>第2週明細!V9</f>
        <v>32.200000000000003</v>
      </c>
      <c r="E19" s="144" t="s">
        <v>14</v>
      </c>
      <c r="F19" s="145">
        <f>第2週明細!V13</f>
        <v>113</v>
      </c>
      <c r="G19" s="145" t="s">
        <v>12</v>
      </c>
      <c r="H19" s="146">
        <f>第2週明細!V17</f>
        <v>32.6</v>
      </c>
      <c r="I19" s="104" t="s">
        <v>14</v>
      </c>
      <c r="J19" s="105">
        <f>第2週明細!V21</f>
        <v>110</v>
      </c>
      <c r="K19" s="105" t="s">
        <v>12</v>
      </c>
      <c r="L19" s="109">
        <f>第2週明細!V25</f>
        <v>31.5</v>
      </c>
      <c r="M19" s="104" t="s">
        <v>14</v>
      </c>
      <c r="N19" s="105">
        <f>第2週明細!V29</f>
        <v>114.5</v>
      </c>
      <c r="O19" s="105" t="s">
        <v>12</v>
      </c>
      <c r="P19" s="106">
        <f>第2週明細!V33</f>
        <v>32.1</v>
      </c>
      <c r="Q19" s="104" t="s">
        <v>14</v>
      </c>
      <c r="R19" s="105">
        <f>第2週明細!V37</f>
        <v>102.5</v>
      </c>
      <c r="S19" s="105" t="s">
        <v>12</v>
      </c>
      <c r="T19" s="106">
        <f>第2週明細!V41</f>
        <v>30.5</v>
      </c>
      <c r="U19" s="114"/>
      <c r="V19" s="115"/>
      <c r="W19" s="115"/>
      <c r="X19" s="116"/>
    </row>
    <row r="20" spans="1:24" ht="13.5" customHeight="1" x14ac:dyDescent="0.25">
      <c r="A20" s="305" t="s">
        <v>107</v>
      </c>
      <c r="B20" s="306"/>
      <c r="C20" s="306"/>
      <c r="D20" s="307"/>
      <c r="E20" s="320" t="s">
        <v>108</v>
      </c>
      <c r="F20" s="321"/>
      <c r="G20" s="321"/>
      <c r="H20" s="322"/>
      <c r="I20" s="305" t="s">
        <v>109</v>
      </c>
      <c r="J20" s="306"/>
      <c r="K20" s="306"/>
      <c r="L20" s="307"/>
      <c r="M20" s="305" t="s">
        <v>110</v>
      </c>
      <c r="N20" s="306"/>
      <c r="O20" s="306"/>
      <c r="P20" s="307"/>
      <c r="Q20" s="305" t="s">
        <v>111</v>
      </c>
      <c r="R20" s="306"/>
      <c r="S20" s="306"/>
      <c r="T20" s="307"/>
      <c r="U20" s="330" t="s">
        <v>71</v>
      </c>
      <c r="V20" s="345"/>
      <c r="W20" s="345"/>
      <c r="X20" s="346"/>
    </row>
    <row r="21" spans="1:24" ht="13.5" customHeight="1" x14ac:dyDescent="0.25">
      <c r="A21" s="301" t="s">
        <v>36</v>
      </c>
      <c r="B21" s="302"/>
      <c r="C21" s="302"/>
      <c r="D21" s="303"/>
      <c r="E21" s="327" t="s">
        <v>134</v>
      </c>
      <c r="F21" s="328"/>
      <c r="G21" s="328"/>
      <c r="H21" s="329"/>
      <c r="I21" s="301" t="s">
        <v>169</v>
      </c>
      <c r="J21" s="302"/>
      <c r="K21" s="302"/>
      <c r="L21" s="303"/>
      <c r="M21" s="301" t="s">
        <v>137</v>
      </c>
      <c r="N21" s="302"/>
      <c r="O21" s="302"/>
      <c r="P21" s="303"/>
      <c r="Q21" s="301" t="s">
        <v>156</v>
      </c>
      <c r="R21" s="302"/>
      <c r="S21" s="302"/>
      <c r="T21" s="303"/>
      <c r="U21" s="86"/>
      <c r="V21" s="84"/>
      <c r="W21" s="84"/>
      <c r="X21" s="85"/>
    </row>
    <row r="22" spans="1:24" ht="13.5" customHeight="1" x14ac:dyDescent="0.25">
      <c r="A22" s="288" t="s">
        <v>167</v>
      </c>
      <c r="B22" s="289"/>
      <c r="C22" s="289"/>
      <c r="D22" s="290"/>
      <c r="E22" s="311" t="s">
        <v>135</v>
      </c>
      <c r="F22" s="312"/>
      <c r="G22" s="312"/>
      <c r="H22" s="313"/>
      <c r="I22" s="288" t="s">
        <v>170</v>
      </c>
      <c r="J22" s="289"/>
      <c r="K22" s="289"/>
      <c r="L22" s="289"/>
      <c r="M22" s="288" t="s">
        <v>138</v>
      </c>
      <c r="N22" s="289"/>
      <c r="O22" s="289"/>
      <c r="P22" s="290"/>
      <c r="Q22" s="288" t="s">
        <v>172</v>
      </c>
      <c r="R22" s="289"/>
      <c r="S22" s="289"/>
      <c r="T22" s="290"/>
      <c r="U22" s="86"/>
      <c r="V22" s="84"/>
      <c r="W22" s="84"/>
      <c r="X22" s="85"/>
    </row>
    <row r="23" spans="1:24" ht="13.5" customHeight="1" x14ac:dyDescent="0.25">
      <c r="A23" s="288" t="s">
        <v>131</v>
      </c>
      <c r="B23" s="289"/>
      <c r="C23" s="289"/>
      <c r="D23" s="290"/>
      <c r="E23" s="311" t="s">
        <v>168</v>
      </c>
      <c r="F23" s="312"/>
      <c r="G23" s="312"/>
      <c r="H23" s="313"/>
      <c r="I23" s="304" t="s">
        <v>527</v>
      </c>
      <c r="J23" s="289"/>
      <c r="K23" s="289"/>
      <c r="L23" s="289"/>
      <c r="M23" s="288" t="s">
        <v>171</v>
      </c>
      <c r="N23" s="289"/>
      <c r="O23" s="289"/>
      <c r="P23" s="289"/>
      <c r="Q23" s="288" t="s">
        <v>173</v>
      </c>
      <c r="R23" s="289"/>
      <c r="S23" s="289"/>
      <c r="T23" s="290"/>
      <c r="U23" s="86"/>
      <c r="V23" s="84"/>
      <c r="W23" s="84"/>
      <c r="X23" s="85"/>
    </row>
    <row r="24" spans="1:24" ht="13.5" customHeight="1" x14ac:dyDescent="0.25">
      <c r="A24" s="288" t="s">
        <v>132</v>
      </c>
      <c r="B24" s="289"/>
      <c r="C24" s="289"/>
      <c r="D24" s="290"/>
      <c r="E24" s="311" t="s">
        <v>407</v>
      </c>
      <c r="F24" s="312"/>
      <c r="G24" s="312"/>
      <c r="H24" s="313"/>
      <c r="I24" s="323" t="s">
        <v>528</v>
      </c>
      <c r="J24" s="324"/>
      <c r="K24" s="324"/>
      <c r="L24" s="310"/>
      <c r="M24" s="288" t="s">
        <v>139</v>
      </c>
      <c r="N24" s="289"/>
      <c r="O24" s="289"/>
      <c r="P24" s="290"/>
      <c r="Q24" s="288" t="s">
        <v>174</v>
      </c>
      <c r="R24" s="289"/>
      <c r="S24" s="289"/>
      <c r="T24" s="290"/>
      <c r="U24" s="86"/>
      <c r="V24" s="84"/>
      <c r="W24" s="84"/>
      <c r="X24" s="85"/>
    </row>
    <row r="25" spans="1:24" ht="13.5" customHeight="1" x14ac:dyDescent="0.25">
      <c r="A25" s="288" t="s">
        <v>124</v>
      </c>
      <c r="B25" s="289"/>
      <c r="C25" s="289"/>
      <c r="D25" s="290"/>
      <c r="E25" s="311" t="s">
        <v>75</v>
      </c>
      <c r="F25" s="312"/>
      <c r="G25" s="312"/>
      <c r="H25" s="313"/>
      <c r="I25" s="288" t="s">
        <v>185</v>
      </c>
      <c r="J25" s="289"/>
      <c r="K25" s="289"/>
      <c r="L25" s="290"/>
      <c r="M25" s="288" t="s">
        <v>124</v>
      </c>
      <c r="N25" s="289"/>
      <c r="O25" s="289"/>
      <c r="P25" s="290"/>
      <c r="Q25" s="288" t="s">
        <v>124</v>
      </c>
      <c r="R25" s="289"/>
      <c r="S25" s="289"/>
      <c r="T25" s="290"/>
      <c r="U25" s="86"/>
      <c r="V25" s="84"/>
      <c r="W25" s="84"/>
      <c r="X25" s="85"/>
    </row>
    <row r="26" spans="1:24" ht="13.5" customHeight="1" x14ac:dyDescent="0.25">
      <c r="A26" s="291" t="s">
        <v>133</v>
      </c>
      <c r="B26" s="292"/>
      <c r="C26" s="292"/>
      <c r="D26" s="293"/>
      <c r="E26" s="317" t="s">
        <v>505</v>
      </c>
      <c r="F26" s="318"/>
      <c r="G26" s="318"/>
      <c r="H26" s="319"/>
      <c r="I26" s="291" t="s">
        <v>136</v>
      </c>
      <c r="J26" s="292"/>
      <c r="K26" s="292"/>
      <c r="L26" s="292"/>
      <c r="M26" s="291" t="s">
        <v>140</v>
      </c>
      <c r="N26" s="292"/>
      <c r="O26" s="292"/>
      <c r="P26" s="293"/>
      <c r="Q26" s="291" t="s">
        <v>141</v>
      </c>
      <c r="R26" s="292"/>
      <c r="S26" s="292"/>
      <c r="T26" s="293"/>
      <c r="U26" s="333" t="s">
        <v>69</v>
      </c>
      <c r="V26" s="336"/>
      <c r="W26" s="336"/>
      <c r="X26" s="337"/>
    </row>
    <row r="27" spans="1:24" ht="11.25" customHeight="1" x14ac:dyDescent="0.25">
      <c r="A27" s="101" t="s">
        <v>56</v>
      </c>
      <c r="B27" s="102">
        <f>第3週明細!V11</f>
        <v>784.7</v>
      </c>
      <c r="C27" s="102" t="s">
        <v>13</v>
      </c>
      <c r="D27" s="103">
        <f>第3週明細!V7</f>
        <v>25.5</v>
      </c>
      <c r="E27" s="141" t="s">
        <v>15</v>
      </c>
      <c r="F27" s="142">
        <f>第3週明細!V19</f>
        <v>781.9</v>
      </c>
      <c r="G27" s="142" t="s">
        <v>13</v>
      </c>
      <c r="H27" s="143">
        <f>第3週明細!V15</f>
        <v>25.5</v>
      </c>
      <c r="I27" s="101" t="s">
        <v>15</v>
      </c>
      <c r="J27" s="102">
        <f>第3週明細!V27</f>
        <v>899.8</v>
      </c>
      <c r="K27" s="102" t="s">
        <v>13</v>
      </c>
      <c r="L27" s="108">
        <f>第3週明細!V23</f>
        <v>25</v>
      </c>
      <c r="M27" s="101" t="s">
        <v>15</v>
      </c>
      <c r="N27" s="102">
        <f>第3週明細!V35</f>
        <v>764.3</v>
      </c>
      <c r="O27" s="102" t="s">
        <v>13</v>
      </c>
      <c r="P27" s="103">
        <f>第3週明細!V31</f>
        <v>25.5</v>
      </c>
      <c r="Q27" s="101" t="s">
        <v>15</v>
      </c>
      <c r="R27" s="102">
        <f>第3週明細!V43</f>
        <v>797.7</v>
      </c>
      <c r="S27" s="102" t="s">
        <v>13</v>
      </c>
      <c r="T27" s="103">
        <f>第3週明細!V39</f>
        <v>26.5</v>
      </c>
      <c r="U27" s="86"/>
      <c r="V27" s="84"/>
      <c r="W27" s="84"/>
      <c r="X27" s="85"/>
    </row>
    <row r="28" spans="1:24" ht="11.25" customHeight="1" thickBot="1" x14ac:dyDescent="0.3">
      <c r="A28" s="104" t="s">
        <v>14</v>
      </c>
      <c r="B28" s="105">
        <f>第3週明細!V5</f>
        <v>107</v>
      </c>
      <c r="C28" s="105" t="s">
        <v>12</v>
      </c>
      <c r="D28" s="106">
        <f>第3週明細!V9</f>
        <v>31.799999999999997</v>
      </c>
      <c r="E28" s="144" t="s">
        <v>14</v>
      </c>
      <c r="F28" s="145">
        <f>第3週明細!V13</f>
        <v>107</v>
      </c>
      <c r="G28" s="145" t="s">
        <v>12</v>
      </c>
      <c r="H28" s="146">
        <f>第3週明細!V17</f>
        <v>31.1</v>
      </c>
      <c r="I28" s="104" t="s">
        <v>14</v>
      </c>
      <c r="J28" s="105">
        <f>第3週明細!V21</f>
        <v>134</v>
      </c>
      <c r="K28" s="105" t="s">
        <v>12</v>
      </c>
      <c r="L28" s="109">
        <f>第3週明細!V25</f>
        <v>34.700000000000003</v>
      </c>
      <c r="M28" s="104" t="s">
        <v>14</v>
      </c>
      <c r="N28" s="105">
        <f>第3週明細!V29</f>
        <v>102.5</v>
      </c>
      <c r="O28" s="105" t="s">
        <v>12</v>
      </c>
      <c r="P28" s="106">
        <f>第3週明細!V33</f>
        <v>31.2</v>
      </c>
      <c r="Q28" s="104" t="s">
        <v>14</v>
      </c>
      <c r="R28" s="105">
        <f>第3週明細!V37</f>
        <v>108.5</v>
      </c>
      <c r="S28" s="105" t="s">
        <v>12</v>
      </c>
      <c r="T28" s="106">
        <f>第3週明細!V41</f>
        <v>31.3</v>
      </c>
      <c r="U28" s="86"/>
      <c r="V28" s="84"/>
      <c r="W28" s="84"/>
      <c r="X28" s="85"/>
    </row>
    <row r="29" spans="1:24" ht="13.5" customHeight="1" x14ac:dyDescent="0.25">
      <c r="A29" s="305" t="s">
        <v>112</v>
      </c>
      <c r="B29" s="306"/>
      <c r="C29" s="306"/>
      <c r="D29" s="307"/>
      <c r="E29" s="320" t="s">
        <v>113</v>
      </c>
      <c r="F29" s="321"/>
      <c r="G29" s="321"/>
      <c r="H29" s="322"/>
      <c r="I29" s="305" t="s">
        <v>114</v>
      </c>
      <c r="J29" s="306"/>
      <c r="K29" s="306"/>
      <c r="L29" s="307"/>
      <c r="M29" s="305" t="s">
        <v>115</v>
      </c>
      <c r="N29" s="306"/>
      <c r="O29" s="306"/>
      <c r="P29" s="307"/>
      <c r="Q29" s="305" t="s">
        <v>116</v>
      </c>
      <c r="R29" s="306"/>
      <c r="S29" s="306"/>
      <c r="T29" s="307"/>
      <c r="U29" s="86"/>
      <c r="V29" s="84"/>
      <c r="W29" s="84"/>
      <c r="X29" s="85"/>
    </row>
    <row r="30" spans="1:24" ht="13.5" customHeight="1" x14ac:dyDescent="0.25">
      <c r="A30" s="301" t="s">
        <v>36</v>
      </c>
      <c r="B30" s="302"/>
      <c r="C30" s="302"/>
      <c r="D30" s="303"/>
      <c r="E30" s="301" t="s">
        <v>144</v>
      </c>
      <c r="F30" s="302"/>
      <c r="G30" s="302"/>
      <c r="H30" s="303"/>
      <c r="I30" s="288" t="s">
        <v>489</v>
      </c>
      <c r="J30" s="289"/>
      <c r="K30" s="289"/>
      <c r="L30" s="289"/>
      <c r="M30" s="301" t="s">
        <v>146</v>
      </c>
      <c r="N30" s="302"/>
      <c r="O30" s="302"/>
      <c r="P30" s="303"/>
      <c r="Q30" s="301" t="s">
        <v>156</v>
      </c>
      <c r="R30" s="302"/>
      <c r="S30" s="302"/>
      <c r="T30" s="303"/>
      <c r="U30" s="86"/>
      <c r="V30" s="84"/>
      <c r="W30" s="84"/>
      <c r="X30" s="85"/>
    </row>
    <row r="31" spans="1:24" ht="13.5" customHeight="1" x14ac:dyDescent="0.25">
      <c r="A31" s="288" t="s">
        <v>397</v>
      </c>
      <c r="B31" s="289"/>
      <c r="C31" s="289"/>
      <c r="D31" s="290"/>
      <c r="E31" s="288" t="s">
        <v>175</v>
      </c>
      <c r="F31" s="289"/>
      <c r="G31" s="289"/>
      <c r="H31" s="290"/>
      <c r="I31" s="288" t="s">
        <v>389</v>
      </c>
      <c r="J31" s="289"/>
      <c r="K31" s="289"/>
      <c r="L31" s="289"/>
      <c r="M31" s="288" t="s">
        <v>147</v>
      </c>
      <c r="N31" s="289"/>
      <c r="O31" s="289"/>
      <c r="P31" s="290"/>
      <c r="Q31" s="288" t="s">
        <v>402</v>
      </c>
      <c r="R31" s="289"/>
      <c r="S31" s="289"/>
      <c r="T31" s="290"/>
      <c r="U31" s="86"/>
      <c r="V31" s="84"/>
      <c r="W31" s="84"/>
      <c r="X31" s="85"/>
    </row>
    <row r="32" spans="1:24" ht="13.5" customHeight="1" x14ac:dyDescent="0.25">
      <c r="A32" s="288" t="s">
        <v>142</v>
      </c>
      <c r="B32" s="289"/>
      <c r="C32" s="289"/>
      <c r="D32" s="290"/>
      <c r="E32" s="288" t="s">
        <v>399</v>
      </c>
      <c r="F32" s="289"/>
      <c r="G32" s="289"/>
      <c r="H32" s="290"/>
      <c r="I32" s="304" t="s">
        <v>530</v>
      </c>
      <c r="J32" s="289"/>
      <c r="K32" s="289"/>
      <c r="L32" s="289"/>
      <c r="M32" s="288" t="s">
        <v>176</v>
      </c>
      <c r="N32" s="289"/>
      <c r="O32" s="289"/>
      <c r="P32" s="290"/>
      <c r="Q32" s="288" t="s">
        <v>406</v>
      </c>
      <c r="R32" s="289"/>
      <c r="S32" s="289"/>
      <c r="T32" s="290"/>
      <c r="U32" s="333" t="s">
        <v>70</v>
      </c>
      <c r="V32" s="336"/>
      <c r="W32" s="336"/>
      <c r="X32" s="337"/>
    </row>
    <row r="33" spans="1:25" ht="13.5" customHeight="1" x14ac:dyDescent="0.25">
      <c r="A33" s="288" t="s">
        <v>398</v>
      </c>
      <c r="B33" s="289"/>
      <c r="C33" s="289"/>
      <c r="D33" s="290"/>
      <c r="E33" s="288" t="s">
        <v>400</v>
      </c>
      <c r="F33" s="289"/>
      <c r="G33" s="289"/>
      <c r="H33" s="290"/>
      <c r="I33" s="308" t="s">
        <v>405</v>
      </c>
      <c r="J33" s="309"/>
      <c r="K33" s="309"/>
      <c r="L33" s="310"/>
      <c r="M33" s="308" t="s">
        <v>504</v>
      </c>
      <c r="N33" s="309"/>
      <c r="O33" s="309"/>
      <c r="P33" s="310"/>
      <c r="Q33" s="308" t="s">
        <v>404</v>
      </c>
      <c r="R33" s="309"/>
      <c r="S33" s="309"/>
      <c r="T33" s="310"/>
      <c r="U33" s="86"/>
      <c r="V33" s="84"/>
      <c r="W33" s="84"/>
      <c r="X33" s="85"/>
    </row>
    <row r="34" spans="1:25" ht="13.5" customHeight="1" x14ac:dyDescent="0.25">
      <c r="A34" s="288" t="s">
        <v>185</v>
      </c>
      <c r="B34" s="289"/>
      <c r="C34" s="289"/>
      <c r="D34" s="290"/>
      <c r="E34" s="288" t="s">
        <v>124</v>
      </c>
      <c r="F34" s="289"/>
      <c r="G34" s="289"/>
      <c r="H34" s="290"/>
      <c r="I34" s="288" t="s">
        <v>124</v>
      </c>
      <c r="J34" s="289"/>
      <c r="K34" s="289"/>
      <c r="L34" s="290"/>
      <c r="M34" s="288" t="s">
        <v>185</v>
      </c>
      <c r="N34" s="289"/>
      <c r="O34" s="289"/>
      <c r="P34" s="290"/>
      <c r="Q34" s="288" t="s">
        <v>124</v>
      </c>
      <c r="R34" s="289"/>
      <c r="S34" s="289"/>
      <c r="T34" s="290"/>
      <c r="U34" s="86"/>
      <c r="V34" s="84"/>
      <c r="W34" s="84"/>
      <c r="X34" s="85"/>
    </row>
    <row r="35" spans="1:25" ht="13.5" customHeight="1" x14ac:dyDescent="0.25">
      <c r="A35" s="291" t="s">
        <v>143</v>
      </c>
      <c r="B35" s="292"/>
      <c r="C35" s="292"/>
      <c r="D35" s="293"/>
      <c r="E35" s="291" t="s">
        <v>529</v>
      </c>
      <c r="F35" s="292"/>
      <c r="G35" s="292"/>
      <c r="H35" s="293"/>
      <c r="I35" s="291" t="s">
        <v>401</v>
      </c>
      <c r="J35" s="292"/>
      <c r="K35" s="292"/>
      <c r="L35" s="292"/>
      <c r="M35" s="291" t="s">
        <v>177</v>
      </c>
      <c r="N35" s="292"/>
      <c r="O35" s="292"/>
      <c r="P35" s="293"/>
      <c r="Q35" s="291" t="s">
        <v>178</v>
      </c>
      <c r="R35" s="292"/>
      <c r="S35" s="292"/>
      <c r="T35" s="293"/>
      <c r="U35" s="87"/>
      <c r="V35" s="88"/>
      <c r="W35" s="88"/>
      <c r="X35" s="89"/>
    </row>
    <row r="36" spans="1:25" ht="11.25" customHeight="1" x14ac:dyDescent="0.25">
      <c r="A36" s="101" t="s">
        <v>15</v>
      </c>
      <c r="B36" s="102">
        <f>第4週明細!V11</f>
        <v>790.9</v>
      </c>
      <c r="C36" s="102" t="s">
        <v>13</v>
      </c>
      <c r="D36" s="103">
        <f>第4週明細!V7</f>
        <v>26.5</v>
      </c>
      <c r="E36" s="101" t="s">
        <v>15</v>
      </c>
      <c r="F36" s="102">
        <f>第4週明細!V19</f>
        <v>798</v>
      </c>
      <c r="G36" s="102" t="s">
        <v>13</v>
      </c>
      <c r="H36" s="103">
        <f>第4週明細!V15</f>
        <v>28</v>
      </c>
      <c r="I36" s="101" t="s">
        <v>15</v>
      </c>
      <c r="J36" s="102">
        <f>第4週明細!V27</f>
        <v>838.5</v>
      </c>
      <c r="K36" s="102" t="s">
        <v>13</v>
      </c>
      <c r="L36" s="108">
        <f>第4週明細!V23</f>
        <v>26.5</v>
      </c>
      <c r="M36" s="101" t="s">
        <v>15</v>
      </c>
      <c r="N36" s="102">
        <f>第4週明細!V35</f>
        <v>797.8</v>
      </c>
      <c r="O36" s="102" t="s">
        <v>13</v>
      </c>
      <c r="P36" s="103">
        <f>第4週明細!V31</f>
        <v>25</v>
      </c>
      <c r="Q36" s="101" t="s">
        <v>15</v>
      </c>
      <c r="R36" s="102">
        <f>第4週明細!V43</f>
        <v>821.2</v>
      </c>
      <c r="S36" s="102" t="s">
        <v>13</v>
      </c>
      <c r="T36" s="103">
        <f>第4週明細!V39</f>
        <v>28</v>
      </c>
      <c r="U36" s="138"/>
      <c r="V36" s="136"/>
      <c r="W36" s="136"/>
      <c r="X36" s="137"/>
    </row>
    <row r="37" spans="1:25" ht="11.25" customHeight="1" thickBot="1" x14ac:dyDescent="0.3">
      <c r="A37" s="104" t="s">
        <v>14</v>
      </c>
      <c r="B37" s="105">
        <f>第4週明細!V5</f>
        <v>107</v>
      </c>
      <c r="C37" s="105" t="s">
        <v>12</v>
      </c>
      <c r="D37" s="106">
        <f>第4週明細!V9</f>
        <v>31.1</v>
      </c>
      <c r="E37" s="104" t="s">
        <v>14</v>
      </c>
      <c r="F37" s="105">
        <f>第4週明細!V13</f>
        <v>102.5</v>
      </c>
      <c r="G37" s="105" t="s">
        <v>12</v>
      </c>
      <c r="H37" s="106">
        <f>第4週明細!V17</f>
        <v>34</v>
      </c>
      <c r="I37" s="104" t="s">
        <v>14</v>
      </c>
      <c r="J37" s="105">
        <f>第4週明細!V21</f>
        <v>117.5</v>
      </c>
      <c r="K37" s="105" t="s">
        <v>12</v>
      </c>
      <c r="L37" s="109">
        <f>第4週明細!V25</f>
        <v>32.5</v>
      </c>
      <c r="M37" s="104" t="s">
        <v>14</v>
      </c>
      <c r="N37" s="105">
        <f>第4週明細!V29</f>
        <v>111.5</v>
      </c>
      <c r="O37" s="105" t="s">
        <v>12</v>
      </c>
      <c r="P37" s="106">
        <f>第4週明細!V33</f>
        <v>31.7</v>
      </c>
      <c r="Q37" s="104" t="s">
        <v>14</v>
      </c>
      <c r="R37" s="105">
        <f>第4週明細!V37</f>
        <v>107</v>
      </c>
      <c r="S37" s="105" t="s">
        <v>12</v>
      </c>
      <c r="T37" s="106">
        <f>第4週明細!V41</f>
        <v>35.299999999999997</v>
      </c>
      <c r="U37" s="111"/>
      <c r="V37" s="112"/>
      <c r="W37" s="112"/>
      <c r="X37" s="113"/>
      <c r="Y37" s="84"/>
    </row>
    <row r="38" spans="1:25" ht="13.5" customHeight="1" x14ac:dyDescent="0.25">
      <c r="A38" s="338" t="s">
        <v>118</v>
      </c>
      <c r="B38" s="339"/>
      <c r="C38" s="339"/>
      <c r="D38" s="340"/>
      <c r="E38" s="305" t="s">
        <v>119</v>
      </c>
      <c r="F38" s="306"/>
      <c r="G38" s="306"/>
      <c r="H38" s="307"/>
      <c r="I38" s="305" t="s">
        <v>117</v>
      </c>
      <c r="J38" s="306"/>
      <c r="K38" s="306"/>
      <c r="L38" s="307"/>
      <c r="M38" s="305" t="s">
        <v>120</v>
      </c>
      <c r="N38" s="306"/>
      <c r="O38" s="306"/>
      <c r="P38" s="307"/>
      <c r="Q38" s="294"/>
      <c r="R38" s="295"/>
      <c r="S38" s="295"/>
      <c r="T38" s="295"/>
      <c r="U38" s="296"/>
      <c r="V38" s="296"/>
      <c r="W38" s="296"/>
      <c r="X38" s="296"/>
    </row>
    <row r="39" spans="1:25" ht="13.5" customHeight="1" x14ac:dyDescent="0.25">
      <c r="A39" s="301" t="s">
        <v>76</v>
      </c>
      <c r="B39" s="302"/>
      <c r="C39" s="302"/>
      <c r="D39" s="303"/>
      <c r="E39" s="301" t="s">
        <v>145</v>
      </c>
      <c r="F39" s="302"/>
      <c r="G39" s="302"/>
      <c r="H39" s="303"/>
      <c r="I39" s="301" t="s">
        <v>150</v>
      </c>
      <c r="J39" s="302"/>
      <c r="K39" s="302"/>
      <c r="L39" s="303"/>
      <c r="M39" s="301" t="s">
        <v>183</v>
      </c>
      <c r="N39" s="302"/>
      <c r="O39" s="302"/>
      <c r="P39" s="303"/>
      <c r="Q39" s="297"/>
      <c r="R39" s="298"/>
      <c r="S39" s="298"/>
      <c r="T39" s="299"/>
      <c r="U39" s="300"/>
      <c r="V39" s="300"/>
      <c r="W39" s="300"/>
      <c r="X39" s="300"/>
    </row>
    <row r="40" spans="1:25" ht="13.5" customHeight="1" x14ac:dyDescent="0.25">
      <c r="A40" s="288" t="s">
        <v>148</v>
      </c>
      <c r="B40" s="289"/>
      <c r="C40" s="289"/>
      <c r="D40" s="290"/>
      <c r="E40" s="288" t="s">
        <v>149</v>
      </c>
      <c r="F40" s="289"/>
      <c r="G40" s="289"/>
      <c r="H40" s="290"/>
      <c r="I40" s="288" t="s">
        <v>181</v>
      </c>
      <c r="J40" s="289"/>
      <c r="K40" s="289"/>
      <c r="L40" s="290"/>
      <c r="M40" s="288" t="s">
        <v>414</v>
      </c>
      <c r="N40" s="289"/>
      <c r="O40" s="289"/>
      <c r="P40" s="290"/>
      <c r="Q40" s="297"/>
      <c r="R40" s="298"/>
      <c r="S40" s="298"/>
      <c r="T40" s="299"/>
      <c r="U40" s="300"/>
      <c r="V40" s="300"/>
      <c r="W40" s="300"/>
      <c r="X40" s="300"/>
    </row>
    <row r="41" spans="1:25" ht="13.5" customHeight="1" x14ac:dyDescent="0.25">
      <c r="A41" s="288" t="s">
        <v>179</v>
      </c>
      <c r="B41" s="289"/>
      <c r="C41" s="289"/>
      <c r="D41" s="290"/>
      <c r="E41" s="288" t="s">
        <v>410</v>
      </c>
      <c r="F41" s="289"/>
      <c r="G41" s="289"/>
      <c r="H41" s="290"/>
      <c r="I41" s="288" t="s">
        <v>412</v>
      </c>
      <c r="J41" s="289"/>
      <c r="K41" s="289"/>
      <c r="L41" s="290"/>
      <c r="M41" s="304" t="s">
        <v>531</v>
      </c>
      <c r="N41" s="289"/>
      <c r="O41" s="289"/>
      <c r="P41" s="290"/>
      <c r="Q41" s="297"/>
      <c r="R41" s="298"/>
      <c r="S41" s="298"/>
      <c r="T41" s="299"/>
      <c r="U41" s="300"/>
      <c r="V41" s="300"/>
      <c r="W41" s="300"/>
      <c r="X41" s="300"/>
    </row>
    <row r="42" spans="1:25" ht="13.5" customHeight="1" x14ac:dyDescent="0.25">
      <c r="A42" s="308" t="s">
        <v>403</v>
      </c>
      <c r="B42" s="309"/>
      <c r="C42" s="309"/>
      <c r="D42" s="310"/>
      <c r="E42" s="288" t="s">
        <v>411</v>
      </c>
      <c r="F42" s="289"/>
      <c r="G42" s="289"/>
      <c r="H42" s="290"/>
      <c r="I42" s="288" t="s">
        <v>413</v>
      </c>
      <c r="J42" s="289"/>
      <c r="K42" s="289"/>
      <c r="L42" s="290"/>
      <c r="M42" s="288" t="s">
        <v>184</v>
      </c>
      <c r="N42" s="289"/>
      <c r="O42" s="289"/>
      <c r="P42" s="290"/>
      <c r="Q42" s="297"/>
      <c r="R42" s="298"/>
      <c r="S42" s="298"/>
      <c r="T42" s="299"/>
      <c r="U42" s="300"/>
      <c r="V42" s="300"/>
      <c r="W42" s="300"/>
      <c r="X42" s="300"/>
    </row>
    <row r="43" spans="1:25" ht="13.5" customHeight="1" x14ac:dyDescent="0.25">
      <c r="A43" s="288" t="s">
        <v>185</v>
      </c>
      <c r="B43" s="289"/>
      <c r="C43" s="289"/>
      <c r="D43" s="290"/>
      <c r="E43" s="288" t="s">
        <v>75</v>
      </c>
      <c r="F43" s="289"/>
      <c r="G43" s="289"/>
      <c r="H43" s="290"/>
      <c r="I43" s="288" t="s">
        <v>75</v>
      </c>
      <c r="J43" s="289"/>
      <c r="K43" s="289"/>
      <c r="L43" s="290"/>
      <c r="M43" s="288" t="s">
        <v>75</v>
      </c>
      <c r="N43" s="289"/>
      <c r="O43" s="289"/>
      <c r="P43" s="290"/>
      <c r="Q43" s="297"/>
      <c r="R43" s="298"/>
      <c r="S43" s="298"/>
      <c r="T43" s="299"/>
      <c r="U43" s="300"/>
      <c r="V43" s="300"/>
      <c r="W43" s="300"/>
      <c r="X43" s="300"/>
    </row>
    <row r="44" spans="1:25" ht="13.5" customHeight="1" x14ac:dyDescent="0.25">
      <c r="A44" s="291" t="s">
        <v>140</v>
      </c>
      <c r="B44" s="292"/>
      <c r="C44" s="292"/>
      <c r="D44" s="293"/>
      <c r="E44" s="291" t="s">
        <v>180</v>
      </c>
      <c r="F44" s="292"/>
      <c r="G44" s="292"/>
      <c r="H44" s="293"/>
      <c r="I44" s="291" t="s">
        <v>182</v>
      </c>
      <c r="J44" s="292"/>
      <c r="K44" s="292"/>
      <c r="L44" s="293"/>
      <c r="M44" s="291" t="s">
        <v>151</v>
      </c>
      <c r="N44" s="292"/>
      <c r="O44" s="292"/>
      <c r="P44" s="293"/>
      <c r="Q44" s="297"/>
      <c r="R44" s="298"/>
      <c r="S44" s="298"/>
      <c r="T44" s="299"/>
      <c r="U44" s="300"/>
      <c r="V44" s="300"/>
      <c r="W44" s="300"/>
      <c r="X44" s="300"/>
    </row>
    <row r="45" spans="1:25" ht="11.25" customHeight="1" x14ac:dyDescent="0.25">
      <c r="A45" s="101" t="s">
        <v>15</v>
      </c>
      <c r="B45" s="102">
        <f>第4週明細!V51</f>
        <v>798.3</v>
      </c>
      <c r="C45" s="102" t="s">
        <v>13</v>
      </c>
      <c r="D45" s="103">
        <f>第4週明細!V47</f>
        <v>25.5</v>
      </c>
      <c r="E45" s="101" t="s">
        <v>15</v>
      </c>
      <c r="F45" s="102">
        <f>第5週明細!V11</f>
        <v>831.8</v>
      </c>
      <c r="G45" s="102" t="s">
        <v>13</v>
      </c>
      <c r="H45" s="103">
        <f>第5週明細!V7</f>
        <v>25</v>
      </c>
      <c r="I45" s="101" t="s">
        <v>15</v>
      </c>
      <c r="J45" s="102">
        <f>第5週明細!V19</f>
        <v>777.3</v>
      </c>
      <c r="K45" s="102" t="s">
        <v>13</v>
      </c>
      <c r="L45" s="103">
        <f>第5週明細!V15</f>
        <v>26.5</v>
      </c>
      <c r="M45" s="101" t="s">
        <v>15</v>
      </c>
      <c r="N45" s="102">
        <f>第5週明細!V27</f>
        <v>763.8</v>
      </c>
      <c r="O45" s="102" t="s">
        <v>13</v>
      </c>
      <c r="P45" s="103">
        <f>第5週明細!V23</f>
        <v>25</v>
      </c>
      <c r="Q45" s="297"/>
      <c r="R45" s="298"/>
      <c r="S45" s="298"/>
      <c r="T45" s="299"/>
      <c r="U45" s="300"/>
      <c r="V45" s="300"/>
      <c r="W45" s="300"/>
      <c r="X45" s="300"/>
    </row>
    <row r="46" spans="1:25" ht="11.25" customHeight="1" thickBot="1" x14ac:dyDescent="0.3">
      <c r="A46" s="104" t="s">
        <v>14</v>
      </c>
      <c r="B46" s="105">
        <f>第4週明細!V45</f>
        <v>110</v>
      </c>
      <c r="C46" s="105" t="s">
        <v>12</v>
      </c>
      <c r="D46" s="106">
        <f>第4週明細!V49</f>
        <v>32.200000000000003</v>
      </c>
      <c r="E46" s="104" t="s">
        <v>14</v>
      </c>
      <c r="F46" s="105">
        <f>第5週明細!V5</f>
        <v>119</v>
      </c>
      <c r="G46" s="105" t="s">
        <v>12</v>
      </c>
      <c r="H46" s="106">
        <f>第5週明細!V9</f>
        <v>32.700000000000003</v>
      </c>
      <c r="I46" s="104" t="s">
        <v>14</v>
      </c>
      <c r="J46" s="105">
        <f>第5週明細!V13</f>
        <v>104</v>
      </c>
      <c r="K46" s="105" t="s">
        <v>12</v>
      </c>
      <c r="L46" s="106">
        <f>第5週明細!V17</f>
        <v>30.7</v>
      </c>
      <c r="M46" s="104" t="s">
        <v>14</v>
      </c>
      <c r="N46" s="105">
        <f>第5週明細!V21</f>
        <v>104</v>
      </c>
      <c r="O46" s="105" t="s">
        <v>12</v>
      </c>
      <c r="P46" s="106">
        <f>第5週明細!V25</f>
        <v>30.7</v>
      </c>
      <c r="Q46" s="297"/>
      <c r="R46" s="299"/>
      <c r="S46" s="299"/>
      <c r="T46" s="299"/>
      <c r="U46" s="300"/>
      <c r="V46" s="300"/>
      <c r="W46" s="300"/>
      <c r="X46" s="300"/>
    </row>
  </sheetData>
  <mergeCells count="176">
    <mergeCell ref="U20:X20"/>
    <mergeCell ref="U26:X26"/>
    <mergeCell ref="M33:P33"/>
    <mergeCell ref="M34:P34"/>
    <mergeCell ref="M35:P35"/>
    <mergeCell ref="A8:D8"/>
    <mergeCell ref="E8:H8"/>
    <mergeCell ref="I8:L8"/>
    <mergeCell ref="M8:P8"/>
    <mergeCell ref="A32:D32"/>
    <mergeCell ref="E32:H32"/>
    <mergeCell ref="I32:L32"/>
    <mergeCell ref="M32:P32"/>
    <mergeCell ref="A29:D29"/>
    <mergeCell ref="E29:H29"/>
    <mergeCell ref="I29:L29"/>
    <mergeCell ref="M29:P29"/>
    <mergeCell ref="A30:D30"/>
    <mergeCell ref="E30:H30"/>
    <mergeCell ref="I30:L30"/>
    <mergeCell ref="I31:L31"/>
    <mergeCell ref="Q16:T16"/>
    <mergeCell ref="Q20:T20"/>
    <mergeCell ref="Q11:T11"/>
    <mergeCell ref="H1:N1"/>
    <mergeCell ref="A5:D5"/>
    <mergeCell ref="E5:H5"/>
    <mergeCell ref="I5:L5"/>
    <mergeCell ref="M5:P5"/>
    <mergeCell ref="A6:D6"/>
    <mergeCell ref="E6:H6"/>
    <mergeCell ref="I6:L6"/>
    <mergeCell ref="M6:P6"/>
    <mergeCell ref="E40:H40"/>
    <mergeCell ref="E41:H41"/>
    <mergeCell ref="A7:D7"/>
    <mergeCell ref="E7:H7"/>
    <mergeCell ref="I7:L7"/>
    <mergeCell ref="M7:P7"/>
    <mergeCell ref="A2:D2"/>
    <mergeCell ref="E2:H2"/>
    <mergeCell ref="I2:L2"/>
    <mergeCell ref="M2:P2"/>
    <mergeCell ref="A3:D3"/>
    <mergeCell ref="E3:H3"/>
    <mergeCell ref="I3:L3"/>
    <mergeCell ref="M3:P3"/>
    <mergeCell ref="A4:D4"/>
    <mergeCell ref="E4:H4"/>
    <mergeCell ref="I4:L4"/>
    <mergeCell ref="M4:P4"/>
    <mergeCell ref="M20:P20"/>
    <mergeCell ref="A15:D15"/>
    <mergeCell ref="E11:H11"/>
    <mergeCell ref="I11:L11"/>
    <mergeCell ref="M11:P11"/>
    <mergeCell ref="M12:P12"/>
    <mergeCell ref="U2:X2"/>
    <mergeCell ref="U9:X9"/>
    <mergeCell ref="U14:X14"/>
    <mergeCell ref="U32:X32"/>
    <mergeCell ref="A44:D44"/>
    <mergeCell ref="E44:H44"/>
    <mergeCell ref="A41:D41"/>
    <mergeCell ref="E42:H42"/>
    <mergeCell ref="A43:D43"/>
    <mergeCell ref="E43:H43"/>
    <mergeCell ref="A42:D42"/>
    <mergeCell ref="A23:D23"/>
    <mergeCell ref="E23:H23"/>
    <mergeCell ref="I23:L23"/>
    <mergeCell ref="M23:P23"/>
    <mergeCell ref="Q23:T23"/>
    <mergeCell ref="E21:H21"/>
    <mergeCell ref="A38:D38"/>
    <mergeCell ref="E38:H38"/>
    <mergeCell ref="A39:D39"/>
    <mergeCell ref="E39:H39"/>
    <mergeCell ref="A40:D40"/>
    <mergeCell ref="Q8:T8"/>
    <mergeCell ref="A11:D11"/>
    <mergeCell ref="Q12:T12"/>
    <mergeCell ref="A13:D13"/>
    <mergeCell ref="E13:H13"/>
    <mergeCell ref="I14:L14"/>
    <mergeCell ref="M13:P13"/>
    <mergeCell ref="Q13:T13"/>
    <mergeCell ref="A14:D14"/>
    <mergeCell ref="E14:H14"/>
    <mergeCell ref="Q14:T14"/>
    <mergeCell ref="I13:L13"/>
    <mergeCell ref="M14:P14"/>
    <mergeCell ref="A12:D12"/>
    <mergeCell ref="E12:H12"/>
    <mergeCell ref="I12:L12"/>
    <mergeCell ref="A31:D31"/>
    <mergeCell ref="E31:H31"/>
    <mergeCell ref="M21:P21"/>
    <mergeCell ref="Q4:T4"/>
    <mergeCell ref="Q5:T5"/>
    <mergeCell ref="Q2:T2"/>
    <mergeCell ref="Q3:T3"/>
    <mergeCell ref="A26:D26"/>
    <mergeCell ref="E26:H26"/>
    <mergeCell ref="I26:L26"/>
    <mergeCell ref="M26:P26"/>
    <mergeCell ref="Q26:T26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Q6:T6"/>
    <mergeCell ref="Q7:T7"/>
    <mergeCell ref="Q21:T21"/>
    <mergeCell ref="A22:D22"/>
    <mergeCell ref="E22:H22"/>
    <mergeCell ref="I22:L22"/>
    <mergeCell ref="M22:P22"/>
    <mergeCell ref="Q22:T22"/>
    <mergeCell ref="M15:P15"/>
    <mergeCell ref="Q15:T15"/>
    <mergeCell ref="A16:D16"/>
    <mergeCell ref="E16:H16"/>
    <mergeCell ref="I16:L16"/>
    <mergeCell ref="M16:P16"/>
    <mergeCell ref="E15:H15"/>
    <mergeCell ref="A21:D21"/>
    <mergeCell ref="I21:L21"/>
    <mergeCell ref="I15:L15"/>
    <mergeCell ref="A17:D17"/>
    <mergeCell ref="E17:H17"/>
    <mergeCell ref="I17:L17"/>
    <mergeCell ref="M17:P17"/>
    <mergeCell ref="Q17:T17"/>
    <mergeCell ref="A20:D20"/>
    <mergeCell ref="E20:H20"/>
    <mergeCell ref="I20:L20"/>
    <mergeCell ref="A35:D35"/>
    <mergeCell ref="E35:H35"/>
    <mergeCell ref="I35:L35"/>
    <mergeCell ref="A33:D33"/>
    <mergeCell ref="E33:H33"/>
    <mergeCell ref="I33:L33"/>
    <mergeCell ref="A34:D34"/>
    <mergeCell ref="E34:H34"/>
    <mergeCell ref="I34:L34"/>
    <mergeCell ref="Q29:T29"/>
    <mergeCell ref="Q30:T30"/>
    <mergeCell ref="Q31:T31"/>
    <mergeCell ref="Q32:T32"/>
    <mergeCell ref="Q33:T33"/>
    <mergeCell ref="Q34:T34"/>
    <mergeCell ref="Q35:T35"/>
    <mergeCell ref="I38:L38"/>
    <mergeCell ref="M38:P38"/>
    <mergeCell ref="M31:P31"/>
    <mergeCell ref="M30:P30"/>
    <mergeCell ref="I42:L42"/>
    <mergeCell ref="M42:P42"/>
    <mergeCell ref="I43:L43"/>
    <mergeCell ref="M43:P43"/>
    <mergeCell ref="I44:L44"/>
    <mergeCell ref="M44:P44"/>
    <mergeCell ref="Q38:X46"/>
    <mergeCell ref="I39:L39"/>
    <mergeCell ref="M39:P39"/>
    <mergeCell ref="I40:L40"/>
    <mergeCell ref="M40:P40"/>
    <mergeCell ref="I41:L41"/>
    <mergeCell ref="M41:P41"/>
  </mergeCells>
  <phoneticPr fontId="19" type="noConversion"/>
  <printOptions horizontalCentered="1" verticalCentered="1"/>
  <pageMargins left="0.39370078740157483" right="0.39370078740157483" top="0.19685039370078741" bottom="0" header="0.11811023622047245" footer="0.11811023622047245"/>
  <pageSetup paperSize="9" scale="9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"/>
  <sheetViews>
    <sheetView zoomScaleNormal="100" workbookViewId="0">
      <selection activeCell="I4" sqref="I4"/>
    </sheetView>
  </sheetViews>
  <sheetFormatPr defaultColWidth="9" defaultRowHeight="13.5" customHeight="1" x14ac:dyDescent="0.25"/>
  <cols>
    <col min="1" max="1" width="3.75" style="37" customWidth="1"/>
    <col min="2" max="2" width="0" style="9" hidden="1" customWidth="1"/>
    <col min="3" max="3" width="10.875" style="9" customWidth="1"/>
    <col min="4" max="4" width="3.75" style="38" customWidth="1"/>
    <col min="5" max="5" width="3.75" style="37" customWidth="1"/>
    <col min="6" max="6" width="10.875" style="9" customWidth="1"/>
    <col min="7" max="7" width="3.75" style="38" customWidth="1"/>
    <col min="8" max="8" width="3.75" style="37" customWidth="1"/>
    <col min="9" max="9" width="10.875" style="9" customWidth="1"/>
    <col min="10" max="10" width="3.75" style="38" customWidth="1"/>
    <col min="11" max="11" width="3.75" style="37" customWidth="1"/>
    <col min="12" max="12" width="10.875" style="9" customWidth="1"/>
    <col min="13" max="13" width="3.75" style="38" customWidth="1"/>
    <col min="14" max="14" width="3.75" style="37" customWidth="1"/>
    <col min="15" max="15" width="10.875" style="9" customWidth="1"/>
    <col min="16" max="16" width="3.75" style="38" customWidth="1"/>
    <col min="17" max="17" width="3.75" style="37" customWidth="1"/>
    <col min="18" max="18" width="10.875" style="9" customWidth="1"/>
    <col min="19" max="19" width="3.75" style="38" customWidth="1"/>
    <col min="20" max="20" width="3.75" style="37" customWidth="1"/>
    <col min="21" max="21" width="3.75" style="9" customWidth="1"/>
    <col min="22" max="22" width="8.375" style="39" customWidth="1"/>
    <col min="23" max="23" width="8.375" style="40" customWidth="1"/>
    <col min="24" max="24" width="4.125" style="38" customWidth="1"/>
    <col min="25" max="25" width="6" style="2" hidden="1" customWidth="1"/>
    <col min="26" max="26" width="5.5" style="3" hidden="1" customWidth="1"/>
    <col min="27" max="27" width="7.75" style="2" hidden="1" customWidth="1"/>
    <col min="28" max="28" width="8" style="2" hidden="1" customWidth="1"/>
    <col min="29" max="29" width="7.875" style="2" hidden="1" customWidth="1"/>
    <col min="30" max="30" width="7.5" style="2" hidden="1" customWidth="1"/>
    <col min="31" max="16384" width="9" style="9"/>
  </cols>
  <sheetData>
    <row r="1" spans="1:30" s="2" customFormat="1" ht="18.75" customHeight="1" x14ac:dyDescent="0.3">
      <c r="A1" s="347" t="s">
        <v>521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Z1" s="3"/>
    </row>
    <row r="2" spans="1:30" s="2" customFormat="1" ht="13.5" customHeight="1" thickBot="1" x14ac:dyDescent="0.3">
      <c r="A2" s="4" t="s">
        <v>22</v>
      </c>
      <c r="B2" s="5"/>
      <c r="C2" s="1"/>
      <c r="D2" s="6"/>
      <c r="E2" s="6"/>
      <c r="F2" s="1"/>
      <c r="G2" s="6"/>
      <c r="H2" s="6"/>
      <c r="I2" s="1"/>
      <c r="J2" s="6"/>
      <c r="K2" s="6"/>
      <c r="L2" s="1"/>
      <c r="M2" s="6"/>
      <c r="N2" s="6"/>
      <c r="O2" s="1"/>
      <c r="P2" s="6"/>
      <c r="Q2" s="6"/>
      <c r="S2" s="6"/>
      <c r="T2" s="6"/>
      <c r="U2" s="1"/>
      <c r="V2" s="7"/>
      <c r="W2" s="8"/>
      <c r="X2" s="1"/>
      <c r="Z2" s="3"/>
    </row>
    <row r="3" spans="1:30" ht="13.5" customHeight="1" x14ac:dyDescent="0.25">
      <c r="A3" s="43" t="s">
        <v>187</v>
      </c>
      <c r="B3" s="44" t="s">
        <v>0</v>
      </c>
      <c r="C3" s="45" t="s">
        <v>1</v>
      </c>
      <c r="D3" s="46" t="s">
        <v>188</v>
      </c>
      <c r="E3" s="47" t="s">
        <v>189</v>
      </c>
      <c r="F3" s="45" t="s">
        <v>2</v>
      </c>
      <c r="G3" s="45" t="s">
        <v>188</v>
      </c>
      <c r="H3" s="45" t="s">
        <v>189</v>
      </c>
      <c r="I3" s="45" t="s">
        <v>3</v>
      </c>
      <c r="J3" s="45" t="s">
        <v>188</v>
      </c>
      <c r="K3" s="45" t="s">
        <v>189</v>
      </c>
      <c r="L3" s="45" t="s">
        <v>3</v>
      </c>
      <c r="M3" s="45" t="s">
        <v>188</v>
      </c>
      <c r="N3" s="45" t="s">
        <v>189</v>
      </c>
      <c r="O3" s="45" t="s">
        <v>3</v>
      </c>
      <c r="P3" s="45" t="s">
        <v>188</v>
      </c>
      <c r="Q3" s="45" t="s">
        <v>189</v>
      </c>
      <c r="R3" s="46" t="s">
        <v>4</v>
      </c>
      <c r="S3" s="45" t="s">
        <v>188</v>
      </c>
      <c r="T3" s="45" t="s">
        <v>189</v>
      </c>
      <c r="U3" s="45" t="s">
        <v>190</v>
      </c>
      <c r="V3" s="48" t="s">
        <v>5</v>
      </c>
      <c r="W3" s="45" t="s">
        <v>545</v>
      </c>
      <c r="X3" s="49" t="s">
        <v>546</v>
      </c>
      <c r="Y3" s="3"/>
    </row>
    <row r="4" spans="1:30" ht="13.5" customHeight="1" x14ac:dyDescent="0.25">
      <c r="A4" s="22">
        <v>8</v>
      </c>
      <c r="B4" s="348"/>
      <c r="C4" s="65" t="s">
        <v>36</v>
      </c>
      <c r="D4" s="66" t="s">
        <v>49</v>
      </c>
      <c r="E4" s="67"/>
      <c r="F4" s="65" t="s">
        <v>121</v>
      </c>
      <c r="G4" s="65" t="s">
        <v>192</v>
      </c>
      <c r="H4" s="65"/>
      <c r="I4" s="68" t="s">
        <v>508</v>
      </c>
      <c r="J4" s="68" t="s">
        <v>194</v>
      </c>
      <c r="K4" s="68"/>
      <c r="L4" s="68" t="s">
        <v>193</v>
      </c>
      <c r="M4" s="68" t="s">
        <v>55</v>
      </c>
      <c r="N4" s="68"/>
      <c r="O4" s="68" t="s">
        <v>195</v>
      </c>
      <c r="P4" s="68" t="s">
        <v>196</v>
      </c>
      <c r="Q4" s="68"/>
      <c r="R4" s="68" t="s">
        <v>197</v>
      </c>
      <c r="S4" s="68" t="s">
        <v>192</v>
      </c>
      <c r="T4" s="68"/>
      <c r="U4" s="351" t="s">
        <v>198</v>
      </c>
      <c r="V4" s="50" t="s">
        <v>6</v>
      </c>
      <c r="W4" s="51" t="s">
        <v>547</v>
      </c>
      <c r="X4" s="52">
        <v>6</v>
      </c>
      <c r="AA4" s="2" t="s">
        <v>12</v>
      </c>
      <c r="AB4" s="2" t="s">
        <v>13</v>
      </c>
      <c r="AC4" s="2" t="s">
        <v>14</v>
      </c>
      <c r="AD4" s="2" t="s">
        <v>15</v>
      </c>
    </row>
    <row r="5" spans="1:30" ht="13.5" customHeight="1" x14ac:dyDescent="0.25">
      <c r="A5" s="23" t="s">
        <v>7</v>
      </c>
      <c r="B5" s="349"/>
      <c r="C5" s="10" t="s">
        <v>36</v>
      </c>
      <c r="D5" s="11"/>
      <c r="E5" s="61">
        <v>110</v>
      </c>
      <c r="F5" s="10" t="s">
        <v>44</v>
      </c>
      <c r="G5" s="13"/>
      <c r="H5" s="13">
        <v>50</v>
      </c>
      <c r="I5" s="10" t="s">
        <v>509</v>
      </c>
      <c r="J5" s="13"/>
      <c r="K5" s="13">
        <v>40</v>
      </c>
      <c r="L5" s="10" t="s">
        <v>58</v>
      </c>
      <c r="M5" s="13"/>
      <c r="N5" s="13">
        <v>35</v>
      </c>
      <c r="O5" s="10" t="str">
        <f>O4</f>
        <v>淺色蔬菜</v>
      </c>
      <c r="P5" s="10"/>
      <c r="Q5" s="10">
        <v>100</v>
      </c>
      <c r="R5" s="10" t="s">
        <v>199</v>
      </c>
      <c r="S5" s="92"/>
      <c r="T5" s="13">
        <v>20</v>
      </c>
      <c r="U5" s="352"/>
      <c r="V5" s="53">
        <f>X4*15+X6*5+10</f>
        <v>110</v>
      </c>
      <c r="W5" s="26" t="s">
        <v>548</v>
      </c>
      <c r="X5" s="54">
        <v>2.7</v>
      </c>
      <c r="Y5" s="3" t="s">
        <v>16</v>
      </c>
      <c r="Z5" s="3">
        <v>6</v>
      </c>
      <c r="AA5" s="3">
        <f>Z5*2</f>
        <v>12</v>
      </c>
      <c r="AB5" s="3"/>
      <c r="AC5" s="3">
        <f>Z5*15</f>
        <v>90</v>
      </c>
      <c r="AD5" s="3">
        <f>AA5*4+AC5*4</f>
        <v>408</v>
      </c>
    </row>
    <row r="6" spans="1:30" ht="13.5" customHeight="1" x14ac:dyDescent="0.25">
      <c r="A6" s="23">
        <v>31</v>
      </c>
      <c r="B6" s="349"/>
      <c r="C6" s="10"/>
      <c r="D6" s="97"/>
      <c r="E6" s="61"/>
      <c r="F6" s="10" t="s">
        <v>79</v>
      </c>
      <c r="G6" s="91"/>
      <c r="H6" s="13">
        <v>20</v>
      </c>
      <c r="I6" s="10"/>
      <c r="J6" s="13"/>
      <c r="K6" s="13"/>
      <c r="L6" s="10" t="s">
        <v>52</v>
      </c>
      <c r="M6" s="13"/>
      <c r="N6" s="13">
        <v>2</v>
      </c>
      <c r="O6" s="10"/>
      <c r="P6" s="10"/>
      <c r="Q6" s="10"/>
      <c r="R6" s="24" t="s">
        <v>200</v>
      </c>
      <c r="S6" s="13"/>
      <c r="T6" s="13">
        <v>10</v>
      </c>
      <c r="U6" s="352"/>
      <c r="V6" s="55" t="s">
        <v>8</v>
      </c>
      <c r="W6" s="26" t="s">
        <v>549</v>
      </c>
      <c r="X6" s="54">
        <v>2</v>
      </c>
      <c r="Y6" s="14" t="s">
        <v>17</v>
      </c>
      <c r="Z6" s="3">
        <v>2</v>
      </c>
      <c r="AA6" s="15">
        <f>Z6*7</f>
        <v>14</v>
      </c>
      <c r="AB6" s="3">
        <f>Z6*5</f>
        <v>10</v>
      </c>
      <c r="AC6" s="3" t="s">
        <v>18</v>
      </c>
      <c r="AD6" s="16">
        <f>AA6*4+AB6*9</f>
        <v>146</v>
      </c>
    </row>
    <row r="7" spans="1:30" ht="13.5" customHeight="1" x14ac:dyDescent="0.25">
      <c r="A7" s="23" t="s">
        <v>9</v>
      </c>
      <c r="B7" s="349"/>
      <c r="C7" s="10"/>
      <c r="D7" s="91"/>
      <c r="E7" s="61"/>
      <c r="F7" s="10" t="s">
        <v>38</v>
      </c>
      <c r="G7" s="10"/>
      <c r="H7" s="13">
        <v>5</v>
      </c>
      <c r="I7" s="10"/>
      <c r="J7" s="125"/>
      <c r="K7" s="13"/>
      <c r="L7" s="10" t="s">
        <v>43</v>
      </c>
      <c r="M7" s="139"/>
      <c r="N7" s="13">
        <v>5</v>
      </c>
      <c r="O7" s="10"/>
      <c r="P7" s="17"/>
      <c r="Q7" s="10"/>
      <c r="R7" s="10"/>
      <c r="S7" s="13"/>
      <c r="T7" s="13"/>
      <c r="U7" s="352"/>
      <c r="V7" s="53">
        <f>X5*5+X7*5</f>
        <v>26</v>
      </c>
      <c r="W7" s="26" t="s">
        <v>550</v>
      </c>
      <c r="X7" s="54">
        <v>2.5</v>
      </c>
      <c r="Y7" s="2" t="s">
        <v>19</v>
      </c>
      <c r="Z7" s="3">
        <v>1.8</v>
      </c>
      <c r="AA7" s="3">
        <f>Z7*1</f>
        <v>1.8</v>
      </c>
      <c r="AB7" s="3" t="s">
        <v>18</v>
      </c>
      <c r="AC7" s="3">
        <f>Z7*5</f>
        <v>9</v>
      </c>
      <c r="AD7" s="3">
        <f>AA7*4+AC7*4</f>
        <v>43.2</v>
      </c>
    </row>
    <row r="8" spans="1:30" ht="13.5" customHeight="1" x14ac:dyDescent="0.25">
      <c r="A8" s="354" t="s">
        <v>30</v>
      </c>
      <c r="B8" s="349"/>
      <c r="C8" s="10"/>
      <c r="D8" s="91"/>
      <c r="E8" s="61"/>
      <c r="F8" s="10" t="s">
        <v>87</v>
      </c>
      <c r="G8" s="13"/>
      <c r="H8" s="13">
        <v>5</v>
      </c>
      <c r="I8" s="10"/>
      <c r="J8" s="125"/>
      <c r="K8" s="13"/>
      <c r="L8" s="10" t="s">
        <v>38</v>
      </c>
      <c r="M8" s="139"/>
      <c r="N8" s="13">
        <v>5</v>
      </c>
      <c r="O8" s="10"/>
      <c r="P8" s="17"/>
      <c r="Q8" s="10"/>
      <c r="R8" s="10"/>
      <c r="S8" s="13"/>
      <c r="T8" s="13"/>
      <c r="U8" s="352"/>
      <c r="V8" s="55" t="s">
        <v>10</v>
      </c>
      <c r="W8" s="26" t="s">
        <v>551</v>
      </c>
      <c r="X8" s="54"/>
      <c r="Y8" s="2" t="s">
        <v>20</v>
      </c>
      <c r="Z8" s="3">
        <v>2.5</v>
      </c>
      <c r="AA8" s="3"/>
      <c r="AB8" s="3">
        <f>Z8*5</f>
        <v>12.5</v>
      </c>
      <c r="AC8" s="3" t="s">
        <v>18</v>
      </c>
      <c r="AD8" s="3">
        <f>AB8*9</f>
        <v>112.5</v>
      </c>
    </row>
    <row r="9" spans="1:30" ht="13.5" customHeight="1" x14ac:dyDescent="0.25">
      <c r="A9" s="354"/>
      <c r="B9" s="350"/>
      <c r="C9" s="17"/>
      <c r="D9" s="20"/>
      <c r="E9" s="12"/>
      <c r="F9" s="10"/>
      <c r="G9" s="17"/>
      <c r="H9" s="13"/>
      <c r="I9" s="10"/>
      <c r="J9" s="125"/>
      <c r="K9" s="13"/>
      <c r="L9" s="10" t="s">
        <v>41</v>
      </c>
      <c r="M9" s="139"/>
      <c r="N9" s="13">
        <v>10</v>
      </c>
      <c r="O9" s="10"/>
      <c r="P9" s="17"/>
      <c r="Q9" s="10"/>
      <c r="R9" s="10"/>
      <c r="S9" s="91"/>
      <c r="T9" s="13"/>
      <c r="U9" s="352"/>
      <c r="V9" s="53">
        <f>X4*2+X5*7+X6</f>
        <v>32.900000000000006</v>
      </c>
      <c r="W9" s="56" t="s">
        <v>552</v>
      </c>
      <c r="X9" s="57"/>
      <c r="Y9" s="2" t="s">
        <v>21</v>
      </c>
      <c r="Z9" s="3">
        <v>1</v>
      </c>
      <c r="AC9" s="2">
        <f>Z9*15</f>
        <v>15</v>
      </c>
    </row>
    <row r="10" spans="1:30" ht="13.5" customHeight="1" x14ac:dyDescent="0.25">
      <c r="A10" s="18" t="s">
        <v>31</v>
      </c>
      <c r="B10" s="19"/>
      <c r="C10" s="17"/>
      <c r="D10" s="20"/>
      <c r="E10" s="12"/>
      <c r="F10" s="10"/>
      <c r="G10" s="17"/>
      <c r="H10" s="13"/>
      <c r="I10" s="10"/>
      <c r="J10" s="125"/>
      <c r="K10" s="13"/>
      <c r="L10" s="10" t="s">
        <v>64</v>
      </c>
      <c r="M10" s="139"/>
      <c r="N10" s="13">
        <v>5</v>
      </c>
      <c r="O10" s="10"/>
      <c r="P10" s="17"/>
      <c r="Q10" s="10"/>
      <c r="R10" s="10"/>
      <c r="S10" s="17"/>
      <c r="T10" s="13"/>
      <c r="U10" s="352"/>
      <c r="V10" s="55" t="s">
        <v>11</v>
      </c>
      <c r="W10" s="24"/>
      <c r="X10" s="54"/>
      <c r="AA10" s="2">
        <f>SUM(AA5:AA9)</f>
        <v>27.8</v>
      </c>
      <c r="AB10" s="2">
        <f>SUM(AB5:AB9)</f>
        <v>22.5</v>
      </c>
      <c r="AC10" s="2">
        <f>SUM(AC5:AC9)</f>
        <v>114</v>
      </c>
      <c r="AD10" s="2">
        <f>AA10*4+AB10*9+AC10*4</f>
        <v>769.7</v>
      </c>
    </row>
    <row r="11" spans="1:30" ht="13.5" customHeight="1" x14ac:dyDescent="0.25">
      <c r="A11" s="77"/>
      <c r="B11" s="78"/>
      <c r="C11" s="69"/>
      <c r="D11" s="70"/>
      <c r="E11" s="71"/>
      <c r="F11" s="72"/>
      <c r="G11" s="69"/>
      <c r="H11" s="73"/>
      <c r="I11" s="72"/>
      <c r="J11" s="74"/>
      <c r="K11" s="72"/>
      <c r="L11" s="72"/>
      <c r="M11" s="74"/>
      <c r="N11" s="72"/>
      <c r="O11" s="72"/>
      <c r="P11" s="69"/>
      <c r="Q11" s="72"/>
      <c r="R11" s="72"/>
      <c r="S11" s="69"/>
      <c r="T11" s="73"/>
      <c r="U11" s="353"/>
      <c r="V11" s="148">
        <f>V5*4+V7*9+V9*4</f>
        <v>805.6</v>
      </c>
      <c r="W11" s="59"/>
      <c r="X11" s="60"/>
      <c r="AA11" s="21">
        <f>AA10*4/AD10</f>
        <v>0.14447187215798363</v>
      </c>
      <c r="AB11" s="21">
        <f>AB10*9/AD10</f>
        <v>0.26308951539560865</v>
      </c>
      <c r="AC11" s="21">
        <f>AC10*4/AD10</f>
        <v>0.59243861244640761</v>
      </c>
    </row>
    <row r="12" spans="1:30" ht="13.5" customHeight="1" x14ac:dyDescent="0.25">
      <c r="A12" s="23">
        <v>9</v>
      </c>
      <c r="B12" s="350"/>
      <c r="C12" s="65" t="s">
        <v>561</v>
      </c>
      <c r="D12" s="66" t="s">
        <v>49</v>
      </c>
      <c r="E12" s="67"/>
      <c r="F12" s="65" t="s">
        <v>416</v>
      </c>
      <c r="G12" s="65" t="s">
        <v>337</v>
      </c>
      <c r="H12" s="65"/>
      <c r="I12" s="68" t="s">
        <v>420</v>
      </c>
      <c r="J12" s="68" t="s">
        <v>421</v>
      </c>
      <c r="K12" s="68"/>
      <c r="L12" s="68" t="s">
        <v>422</v>
      </c>
      <c r="M12" s="68" t="s">
        <v>423</v>
      </c>
      <c r="N12" s="68"/>
      <c r="O12" s="68" t="s">
        <v>75</v>
      </c>
      <c r="P12" s="68" t="s">
        <v>50</v>
      </c>
      <c r="Q12" s="68"/>
      <c r="R12" s="68" t="s">
        <v>510</v>
      </c>
      <c r="S12" s="68" t="s">
        <v>27</v>
      </c>
      <c r="T12" s="68"/>
      <c r="U12" s="351" t="s">
        <v>28</v>
      </c>
      <c r="V12" s="55" t="s">
        <v>6</v>
      </c>
      <c r="W12" s="51" t="s">
        <v>547</v>
      </c>
      <c r="X12" s="52">
        <v>5.6</v>
      </c>
      <c r="AA12" s="2" t="s">
        <v>12</v>
      </c>
      <c r="AB12" s="2" t="s">
        <v>13</v>
      </c>
      <c r="AC12" s="2" t="s">
        <v>14</v>
      </c>
      <c r="AD12" s="2" t="s">
        <v>15</v>
      </c>
    </row>
    <row r="13" spans="1:30" ht="13.5" customHeight="1" x14ac:dyDescent="0.25">
      <c r="A13" s="23" t="s">
        <v>7</v>
      </c>
      <c r="B13" s="355"/>
      <c r="C13" s="10" t="s">
        <v>53</v>
      </c>
      <c r="D13" s="13"/>
      <c r="E13" s="13">
        <v>70</v>
      </c>
      <c r="F13" s="10" t="s">
        <v>417</v>
      </c>
      <c r="G13" s="13"/>
      <c r="H13" s="13">
        <v>40</v>
      </c>
      <c r="I13" s="10" t="s">
        <v>420</v>
      </c>
      <c r="J13" s="91" t="s">
        <v>424</v>
      </c>
      <c r="K13" s="13">
        <v>30</v>
      </c>
      <c r="L13" s="10" t="s">
        <v>86</v>
      </c>
      <c r="M13" s="13"/>
      <c r="N13" s="13">
        <v>40</v>
      </c>
      <c r="O13" s="10" t="str">
        <f>O12</f>
        <v>深色蔬菜</v>
      </c>
      <c r="P13" s="10"/>
      <c r="Q13" s="10">
        <v>100</v>
      </c>
      <c r="R13" s="82" t="s">
        <v>522</v>
      </c>
      <c r="S13" s="92"/>
      <c r="T13" s="13">
        <v>20</v>
      </c>
      <c r="U13" s="352"/>
      <c r="V13" s="53">
        <f>X12*15+X14*5+10</f>
        <v>104</v>
      </c>
      <c r="W13" s="26" t="s">
        <v>548</v>
      </c>
      <c r="X13" s="54">
        <v>2.5</v>
      </c>
      <c r="Y13" s="3" t="s">
        <v>16</v>
      </c>
      <c r="Z13" s="3">
        <v>6.2</v>
      </c>
      <c r="AA13" s="3">
        <f>Z13*2</f>
        <v>12.4</v>
      </c>
      <c r="AB13" s="3"/>
      <c r="AC13" s="3">
        <f>Z13*15</f>
        <v>93</v>
      </c>
      <c r="AD13" s="3">
        <f>AA13*4+AC13*4</f>
        <v>421.6</v>
      </c>
    </row>
    <row r="14" spans="1:30" ht="13.5" customHeight="1" x14ac:dyDescent="0.25">
      <c r="A14" s="23">
        <v>1</v>
      </c>
      <c r="B14" s="355"/>
      <c r="C14" s="10" t="s">
        <v>562</v>
      </c>
      <c r="D14" s="91"/>
      <c r="E14" s="13">
        <v>40</v>
      </c>
      <c r="F14" s="10" t="s">
        <v>418</v>
      </c>
      <c r="G14" s="13"/>
      <c r="H14" s="13">
        <v>20</v>
      </c>
      <c r="I14" s="10"/>
      <c r="J14" s="13"/>
      <c r="K14" s="13"/>
      <c r="L14" s="10"/>
      <c r="M14" s="13"/>
      <c r="N14" s="61"/>
      <c r="O14" s="10"/>
      <c r="P14" s="10"/>
      <c r="Q14" s="10"/>
      <c r="R14" s="10" t="s">
        <v>523</v>
      </c>
      <c r="S14" s="92"/>
      <c r="T14" s="13">
        <v>10</v>
      </c>
      <c r="U14" s="352"/>
      <c r="V14" s="55" t="s">
        <v>8</v>
      </c>
      <c r="W14" s="26" t="s">
        <v>549</v>
      </c>
      <c r="X14" s="54">
        <v>2</v>
      </c>
      <c r="Y14" s="14" t="s">
        <v>17</v>
      </c>
      <c r="Z14" s="3">
        <v>2</v>
      </c>
      <c r="AA14" s="15">
        <f>Z14*7</f>
        <v>14</v>
      </c>
      <c r="AB14" s="3">
        <f>Z14*5</f>
        <v>10</v>
      </c>
      <c r="AC14" s="3" t="s">
        <v>18</v>
      </c>
      <c r="AD14" s="16">
        <f>AA14*4+AB14*9</f>
        <v>146</v>
      </c>
    </row>
    <row r="15" spans="1:30" ht="13.5" customHeight="1" x14ac:dyDescent="0.25">
      <c r="A15" s="23" t="s">
        <v>29</v>
      </c>
      <c r="B15" s="355"/>
      <c r="C15" s="10"/>
      <c r="D15" s="11"/>
      <c r="E15" s="61"/>
      <c r="F15" s="10" t="s">
        <v>419</v>
      </c>
      <c r="G15" s="13"/>
      <c r="H15" s="13">
        <v>5</v>
      </c>
      <c r="I15" s="10"/>
      <c r="J15" s="13"/>
      <c r="K15" s="13"/>
      <c r="L15" s="10"/>
      <c r="M15" s="20"/>
      <c r="N15" s="61"/>
      <c r="O15" s="10"/>
      <c r="P15" s="17"/>
      <c r="Q15" s="10"/>
      <c r="R15" s="10"/>
      <c r="S15" s="13"/>
      <c r="T15" s="13"/>
      <c r="U15" s="352"/>
      <c r="V15" s="53">
        <f>X13*5+X15*5</f>
        <v>25</v>
      </c>
      <c r="W15" s="26" t="s">
        <v>550</v>
      </c>
      <c r="X15" s="54">
        <v>2.5</v>
      </c>
      <c r="Y15" s="2" t="s">
        <v>19</v>
      </c>
      <c r="Z15" s="3">
        <v>1.6</v>
      </c>
      <c r="AA15" s="3">
        <f>Z15*1</f>
        <v>1.6</v>
      </c>
      <c r="AB15" s="3" t="s">
        <v>18</v>
      </c>
      <c r="AC15" s="3">
        <f>Z15*5</f>
        <v>8</v>
      </c>
      <c r="AD15" s="3">
        <f>AA15*4+AC15*4</f>
        <v>38.4</v>
      </c>
    </row>
    <row r="16" spans="1:30" ht="13.5" customHeight="1" x14ac:dyDescent="0.25">
      <c r="A16" s="354" t="s">
        <v>32</v>
      </c>
      <c r="B16" s="355"/>
      <c r="C16" s="10"/>
      <c r="D16" s="11"/>
      <c r="E16" s="61"/>
      <c r="F16" s="10"/>
      <c r="G16" s="17"/>
      <c r="H16" s="13"/>
      <c r="I16" s="10"/>
      <c r="J16" s="125"/>
      <c r="K16" s="13"/>
      <c r="L16" s="10"/>
      <c r="M16" s="20"/>
      <c r="N16" s="61"/>
      <c r="O16" s="10"/>
      <c r="P16" s="17"/>
      <c r="Q16" s="10"/>
      <c r="R16" s="10"/>
      <c r="S16" s="13"/>
      <c r="T16" s="13"/>
      <c r="U16" s="352"/>
      <c r="V16" s="55" t="s">
        <v>10</v>
      </c>
      <c r="W16" s="26" t="s">
        <v>551</v>
      </c>
      <c r="X16" s="54"/>
      <c r="Y16" s="2" t="s">
        <v>20</v>
      </c>
      <c r="Z16" s="3">
        <v>2.5</v>
      </c>
      <c r="AA16" s="3"/>
      <c r="AB16" s="3">
        <f>Z16*5</f>
        <v>12.5</v>
      </c>
      <c r="AC16" s="3" t="s">
        <v>18</v>
      </c>
      <c r="AD16" s="3">
        <f>AB16*9</f>
        <v>112.5</v>
      </c>
    </row>
    <row r="17" spans="1:30" ht="13.5" customHeight="1" x14ac:dyDescent="0.25">
      <c r="A17" s="354"/>
      <c r="B17" s="355"/>
      <c r="C17" s="10"/>
      <c r="D17" s="20"/>
      <c r="E17" s="61"/>
      <c r="F17" s="10"/>
      <c r="G17" s="17"/>
      <c r="H17" s="13"/>
      <c r="I17" s="24"/>
      <c r="J17" s="25"/>
      <c r="K17" s="26"/>
      <c r="L17" s="24"/>
      <c r="M17" s="25"/>
      <c r="N17" s="26"/>
      <c r="O17" s="10"/>
      <c r="P17" s="17"/>
      <c r="Q17" s="10"/>
      <c r="R17" s="10"/>
      <c r="S17" s="17"/>
      <c r="T17" s="13"/>
      <c r="U17" s="352"/>
      <c r="V17" s="53">
        <f>X12*2+X13*7+X14</f>
        <v>30.7</v>
      </c>
      <c r="W17" s="56" t="s">
        <v>552</v>
      </c>
      <c r="X17" s="57"/>
      <c r="Y17" s="2" t="s">
        <v>21</v>
      </c>
      <c r="Z17" s="3">
        <v>1</v>
      </c>
      <c r="AC17" s="2">
        <f>Z17*15</f>
        <v>15</v>
      </c>
    </row>
    <row r="18" spans="1:30" ht="13.5" customHeight="1" x14ac:dyDescent="0.25">
      <c r="A18" s="18" t="s">
        <v>31</v>
      </c>
      <c r="B18" s="19"/>
      <c r="C18" s="10"/>
      <c r="D18" s="20"/>
      <c r="E18" s="61"/>
      <c r="F18" s="10"/>
      <c r="G18" s="17"/>
      <c r="H18" s="13"/>
      <c r="I18" s="10"/>
      <c r="J18" s="125"/>
      <c r="K18" s="13"/>
      <c r="L18" s="10"/>
      <c r="M18" s="125"/>
      <c r="N18" s="13"/>
      <c r="O18" s="10"/>
      <c r="P18" s="17"/>
      <c r="Q18" s="10"/>
      <c r="R18" s="10"/>
      <c r="S18" s="17"/>
      <c r="T18" s="13"/>
      <c r="U18" s="352"/>
      <c r="V18" s="55" t="s">
        <v>11</v>
      </c>
      <c r="W18" s="24"/>
      <c r="X18" s="54"/>
      <c r="AA18" s="2">
        <f>SUM(AA13:AA17)</f>
        <v>28</v>
      </c>
      <c r="AB18" s="2">
        <f>SUM(AB13:AB17)</f>
        <v>22.5</v>
      </c>
      <c r="AC18" s="2">
        <f>SUM(AC13:AC17)</f>
        <v>116</v>
      </c>
      <c r="AD18" s="2">
        <f>AA18*4+AB18*9+AC18*4</f>
        <v>778.5</v>
      </c>
    </row>
    <row r="19" spans="1:30" ht="13.5" customHeight="1" thickBot="1" x14ac:dyDescent="0.3">
      <c r="A19" s="75"/>
      <c r="B19" s="76"/>
      <c r="C19" s="17"/>
      <c r="D19" s="20"/>
      <c r="E19" s="12"/>
      <c r="F19" s="72"/>
      <c r="G19" s="69"/>
      <c r="H19" s="73"/>
      <c r="I19" s="72"/>
      <c r="J19" s="74"/>
      <c r="K19" s="73"/>
      <c r="L19" s="72"/>
      <c r="M19" s="74"/>
      <c r="N19" s="72"/>
      <c r="O19" s="72"/>
      <c r="P19" s="69"/>
      <c r="Q19" s="72"/>
      <c r="R19" s="72"/>
      <c r="S19" s="69"/>
      <c r="T19" s="73"/>
      <c r="U19" s="353"/>
      <c r="V19" s="148">
        <f>V13*4+V15*9+V17*4</f>
        <v>763.8</v>
      </c>
      <c r="W19" s="59"/>
      <c r="X19" s="60"/>
      <c r="AA19" s="21">
        <f>AA18*4/AD18</f>
        <v>0.14386640976236351</v>
      </c>
      <c r="AB19" s="21">
        <f>AB18*9/AD18</f>
        <v>0.26011560693641617</v>
      </c>
      <c r="AC19" s="21">
        <f>AC18*4/AD18</f>
        <v>0.59601798330122024</v>
      </c>
    </row>
    <row r="20" spans="1:30" ht="13.5" customHeight="1" x14ac:dyDescent="0.25">
      <c r="A20" s="22">
        <v>9</v>
      </c>
      <c r="B20" s="355"/>
      <c r="C20" s="93" t="s">
        <v>153</v>
      </c>
      <c r="D20" s="66" t="s">
        <v>50</v>
      </c>
      <c r="E20" s="67"/>
      <c r="F20" s="68" t="s">
        <v>708</v>
      </c>
      <c r="G20" s="68" t="s">
        <v>709</v>
      </c>
      <c r="H20" s="68"/>
      <c r="I20" s="68" t="s">
        <v>491</v>
      </c>
      <c r="J20" s="94" t="s">
        <v>493</v>
      </c>
      <c r="K20" s="68"/>
      <c r="L20" s="68" t="s">
        <v>511</v>
      </c>
      <c r="M20" s="94" t="s">
        <v>512</v>
      </c>
      <c r="N20" s="68"/>
      <c r="O20" s="68" t="s">
        <v>95</v>
      </c>
      <c r="P20" s="68" t="s">
        <v>50</v>
      </c>
      <c r="Q20" s="68"/>
      <c r="R20" s="65" t="s">
        <v>122</v>
      </c>
      <c r="S20" s="65" t="s">
        <v>27</v>
      </c>
      <c r="T20" s="65"/>
      <c r="U20" s="351" t="s">
        <v>28</v>
      </c>
      <c r="V20" s="55" t="s">
        <v>6</v>
      </c>
      <c r="W20" s="51" t="s">
        <v>547</v>
      </c>
      <c r="X20" s="52">
        <v>7.8</v>
      </c>
      <c r="AA20" s="2" t="s">
        <v>12</v>
      </c>
      <c r="AB20" s="2" t="s">
        <v>13</v>
      </c>
      <c r="AC20" s="2" t="s">
        <v>14</v>
      </c>
      <c r="AD20" s="2" t="s">
        <v>15</v>
      </c>
    </row>
    <row r="21" spans="1:30" ht="13.5" customHeight="1" x14ac:dyDescent="0.25">
      <c r="A21" s="23" t="s">
        <v>37</v>
      </c>
      <c r="B21" s="355"/>
      <c r="C21" s="10" t="s">
        <v>63</v>
      </c>
      <c r="D21" s="11"/>
      <c r="E21" s="12">
        <v>165</v>
      </c>
      <c r="F21" s="10" t="s">
        <v>202</v>
      </c>
      <c r="G21" s="13"/>
      <c r="H21" s="13">
        <v>65</v>
      </c>
      <c r="I21" s="10" t="s">
        <v>492</v>
      </c>
      <c r="J21" s="13" t="s">
        <v>203</v>
      </c>
      <c r="K21" s="13">
        <v>40</v>
      </c>
      <c r="L21" s="10" t="s">
        <v>532</v>
      </c>
      <c r="M21" s="13" t="s">
        <v>513</v>
      </c>
      <c r="N21" s="13">
        <v>20</v>
      </c>
      <c r="O21" s="10" t="str">
        <f>O20</f>
        <v>淺色蔬菜</v>
      </c>
      <c r="P21" s="10"/>
      <c r="Q21" s="10">
        <v>100</v>
      </c>
      <c r="R21" s="82" t="s">
        <v>80</v>
      </c>
      <c r="S21" s="92"/>
      <c r="T21" s="13">
        <v>20</v>
      </c>
      <c r="U21" s="352"/>
      <c r="V21" s="53">
        <f>X20*15+X22*5+10</f>
        <v>138</v>
      </c>
      <c r="W21" s="26" t="s">
        <v>548</v>
      </c>
      <c r="X21" s="54">
        <v>2.5</v>
      </c>
      <c r="Y21" s="3" t="s">
        <v>16</v>
      </c>
      <c r="Z21" s="3">
        <v>6.2</v>
      </c>
      <c r="AA21" s="3">
        <f>Z21*2</f>
        <v>12.4</v>
      </c>
      <c r="AB21" s="3"/>
      <c r="AC21" s="3">
        <f>Z21*15</f>
        <v>93</v>
      </c>
      <c r="AD21" s="3">
        <f>AA21*4+AC21*4</f>
        <v>421.6</v>
      </c>
    </row>
    <row r="22" spans="1:30" ht="13.5" customHeight="1" x14ac:dyDescent="0.25">
      <c r="A22" s="23">
        <v>2</v>
      </c>
      <c r="B22" s="355"/>
      <c r="C22" s="10" t="s">
        <v>44</v>
      </c>
      <c r="D22" s="91"/>
      <c r="E22" s="13">
        <v>15</v>
      </c>
      <c r="F22" s="10"/>
      <c r="G22" s="13"/>
      <c r="H22" s="13"/>
      <c r="J22" s="13"/>
      <c r="L22" s="10"/>
      <c r="M22" s="13"/>
      <c r="N22" s="13"/>
      <c r="O22" s="10"/>
      <c r="P22" s="10"/>
      <c r="Q22" s="10"/>
      <c r="R22" s="10" t="s">
        <v>73</v>
      </c>
      <c r="S22" s="92"/>
      <c r="T22" s="13">
        <v>5</v>
      </c>
      <c r="U22" s="352"/>
      <c r="V22" s="55" t="s">
        <v>8</v>
      </c>
      <c r="W22" s="26" t="s">
        <v>549</v>
      </c>
      <c r="X22" s="54">
        <v>2.2000000000000002</v>
      </c>
      <c r="Y22" s="14" t="s">
        <v>17</v>
      </c>
      <c r="Z22" s="3">
        <v>2.2000000000000002</v>
      </c>
      <c r="AA22" s="15">
        <f>Z22*7</f>
        <v>15.400000000000002</v>
      </c>
      <c r="AB22" s="3">
        <f>Z22*5</f>
        <v>11</v>
      </c>
      <c r="AC22" s="3" t="s">
        <v>18</v>
      </c>
      <c r="AD22" s="16">
        <f>AA22*4+AB22*9</f>
        <v>160.60000000000002</v>
      </c>
    </row>
    <row r="23" spans="1:30" ht="13.5" customHeight="1" x14ac:dyDescent="0.25">
      <c r="A23" s="23" t="s">
        <v>9</v>
      </c>
      <c r="B23" s="355"/>
      <c r="C23" s="10" t="s">
        <v>65</v>
      </c>
      <c r="D23" s="20"/>
      <c r="E23" s="13">
        <v>10</v>
      </c>
      <c r="F23" s="10"/>
      <c r="G23" s="13"/>
      <c r="H23" s="13"/>
      <c r="I23" s="10"/>
      <c r="J23" s="13"/>
      <c r="K23" s="13"/>
      <c r="L23" s="10"/>
      <c r="M23" s="13"/>
      <c r="N23" s="13"/>
      <c r="O23" s="10"/>
      <c r="P23" s="17"/>
      <c r="Q23" s="10"/>
      <c r="R23" s="10" t="s">
        <v>92</v>
      </c>
      <c r="S23" s="13"/>
      <c r="T23" s="13">
        <v>2</v>
      </c>
      <c r="U23" s="352"/>
      <c r="V23" s="53">
        <f>X21*5+X23*5</f>
        <v>25</v>
      </c>
      <c r="W23" s="26" t="s">
        <v>550</v>
      </c>
      <c r="X23" s="54">
        <v>2.5</v>
      </c>
      <c r="Y23" s="2" t="s">
        <v>19</v>
      </c>
      <c r="Z23" s="3">
        <v>1.6</v>
      </c>
      <c r="AA23" s="3">
        <f>Z23*1</f>
        <v>1.6</v>
      </c>
      <c r="AB23" s="3" t="s">
        <v>18</v>
      </c>
      <c r="AC23" s="3">
        <f>Z23*5</f>
        <v>8</v>
      </c>
      <c r="AD23" s="3">
        <f>AA23*4+AC23*4</f>
        <v>38.4</v>
      </c>
    </row>
    <row r="24" spans="1:30" ht="13.5" customHeight="1" x14ac:dyDescent="0.25">
      <c r="A24" s="354" t="s">
        <v>33</v>
      </c>
      <c r="B24" s="355"/>
      <c r="C24" s="10" t="s">
        <v>38</v>
      </c>
      <c r="D24" s="20"/>
      <c r="E24" s="13">
        <v>2</v>
      </c>
      <c r="F24" s="10"/>
      <c r="G24" s="17"/>
      <c r="H24" s="13"/>
      <c r="I24" s="10"/>
      <c r="J24" s="10"/>
      <c r="K24" s="61"/>
      <c r="L24" s="10"/>
      <c r="M24" s="13"/>
      <c r="N24" s="13"/>
      <c r="O24" s="10"/>
      <c r="P24" s="17"/>
      <c r="Q24" s="10"/>
      <c r="R24" s="10"/>
      <c r="S24" s="91"/>
      <c r="T24" s="13"/>
      <c r="U24" s="352"/>
      <c r="V24" s="55" t="s">
        <v>10</v>
      </c>
      <c r="W24" s="26" t="s">
        <v>551</v>
      </c>
      <c r="X24" s="54"/>
      <c r="Y24" s="2" t="s">
        <v>20</v>
      </c>
      <c r="Z24" s="3">
        <v>2.5</v>
      </c>
      <c r="AA24" s="3"/>
      <c r="AB24" s="3">
        <f>Z24*5</f>
        <v>12.5</v>
      </c>
      <c r="AC24" s="3" t="s">
        <v>18</v>
      </c>
      <c r="AD24" s="3">
        <f>AB24*9</f>
        <v>112.5</v>
      </c>
    </row>
    <row r="25" spans="1:30" ht="13.5" customHeight="1" x14ac:dyDescent="0.25">
      <c r="A25" s="354"/>
      <c r="B25" s="355"/>
      <c r="C25" s="10" t="s">
        <v>66</v>
      </c>
      <c r="D25" s="20"/>
      <c r="E25" s="13">
        <v>10</v>
      </c>
      <c r="F25" s="10"/>
      <c r="G25" s="17"/>
      <c r="H25" s="13"/>
      <c r="I25" s="10"/>
      <c r="J25" s="20"/>
      <c r="K25" s="61"/>
      <c r="L25" s="24"/>
      <c r="M25" s="25"/>
      <c r="N25" s="26"/>
      <c r="O25" s="10"/>
      <c r="P25" s="17"/>
      <c r="Q25" s="10"/>
      <c r="R25" s="10"/>
      <c r="S25" s="17"/>
      <c r="T25" s="13"/>
      <c r="U25" s="352"/>
      <c r="V25" s="53">
        <f>X20*2+X21*7+X22</f>
        <v>35.300000000000004</v>
      </c>
      <c r="W25" s="56" t="s">
        <v>552</v>
      </c>
      <c r="X25" s="57"/>
      <c r="Y25" s="2" t="s">
        <v>21</v>
      </c>
      <c r="AC25" s="2">
        <f>Z25*15</f>
        <v>0</v>
      </c>
    </row>
    <row r="26" spans="1:30" ht="13.5" customHeight="1" x14ac:dyDescent="0.25">
      <c r="A26" s="18" t="s">
        <v>31</v>
      </c>
      <c r="B26" s="19"/>
      <c r="C26" s="10" t="s">
        <v>82</v>
      </c>
      <c r="D26" s="20"/>
      <c r="E26" s="13">
        <v>2</v>
      </c>
      <c r="F26" s="10"/>
      <c r="G26" s="17"/>
      <c r="H26" s="13"/>
      <c r="I26" s="10"/>
      <c r="J26" s="125"/>
      <c r="K26" s="10"/>
      <c r="L26" s="10"/>
      <c r="M26" s="125"/>
      <c r="N26" s="10"/>
      <c r="O26" s="10"/>
      <c r="P26" s="17"/>
      <c r="Q26" s="10"/>
      <c r="R26" s="10"/>
      <c r="S26" s="17"/>
      <c r="T26" s="13"/>
      <c r="U26" s="352"/>
      <c r="V26" s="55" t="s">
        <v>11</v>
      </c>
      <c r="W26" s="24"/>
      <c r="X26" s="54"/>
      <c r="AA26" s="2">
        <f>SUM(AA21:AA25)</f>
        <v>29.400000000000006</v>
      </c>
      <c r="AB26" s="2">
        <f>SUM(AB21:AB25)</f>
        <v>23.5</v>
      </c>
      <c r="AC26" s="2">
        <f>SUM(AC21:AC25)</f>
        <v>101</v>
      </c>
      <c r="AD26" s="2">
        <f>AA26*4+AB26*9+AC26*4</f>
        <v>733.1</v>
      </c>
    </row>
    <row r="27" spans="1:30" ht="13.5" customHeight="1" thickBot="1" x14ac:dyDescent="0.3">
      <c r="A27" s="75"/>
      <c r="B27" s="76"/>
      <c r="C27" s="10"/>
      <c r="D27" s="20"/>
      <c r="E27" s="13"/>
      <c r="F27" s="72"/>
      <c r="G27" s="69"/>
      <c r="H27" s="73"/>
      <c r="I27" s="72"/>
      <c r="J27" s="74"/>
      <c r="K27" s="72"/>
      <c r="L27" s="72"/>
      <c r="M27" s="74"/>
      <c r="N27" s="72"/>
      <c r="O27" s="72"/>
      <c r="P27" s="69"/>
      <c r="Q27" s="72"/>
      <c r="R27" s="72"/>
      <c r="S27" s="69"/>
      <c r="T27" s="73"/>
      <c r="U27" s="353"/>
      <c r="V27" s="148">
        <f>V21*4+V23*9+V25*4</f>
        <v>918.2</v>
      </c>
      <c r="W27" s="59"/>
      <c r="X27" s="60"/>
      <c r="AA27" s="21">
        <f>AA26*4/AD26</f>
        <v>0.16041467739735374</v>
      </c>
      <c r="AB27" s="21">
        <f>AB26*9/AD26</f>
        <v>0.28850088664575091</v>
      </c>
      <c r="AC27" s="21">
        <f>AC26*4/AD26</f>
        <v>0.55108443595689538</v>
      </c>
    </row>
    <row r="28" spans="1:30" ht="13.5" customHeight="1" x14ac:dyDescent="0.25">
      <c r="A28" s="22">
        <v>9</v>
      </c>
      <c r="B28" s="355"/>
      <c r="C28" s="65" t="s">
        <v>83</v>
      </c>
      <c r="D28" s="66" t="s">
        <v>49</v>
      </c>
      <c r="E28" s="67"/>
      <c r="F28" s="68" t="s">
        <v>204</v>
      </c>
      <c r="G28" s="68" t="s">
        <v>27</v>
      </c>
      <c r="H28" s="68"/>
      <c r="I28" s="68" t="s">
        <v>205</v>
      </c>
      <c r="J28" s="94" t="s">
        <v>206</v>
      </c>
      <c r="K28" s="68"/>
      <c r="L28" s="65" t="s">
        <v>494</v>
      </c>
      <c r="M28" s="65" t="s">
        <v>496</v>
      </c>
      <c r="N28" s="65"/>
      <c r="O28" s="68" t="s">
        <v>207</v>
      </c>
      <c r="P28" s="68" t="s">
        <v>208</v>
      </c>
      <c r="Q28" s="68"/>
      <c r="R28" s="65" t="s">
        <v>209</v>
      </c>
      <c r="S28" s="65" t="s">
        <v>206</v>
      </c>
      <c r="T28" s="65"/>
      <c r="U28" s="351" t="s">
        <v>28</v>
      </c>
      <c r="V28" s="55" t="s">
        <v>6</v>
      </c>
      <c r="W28" s="51" t="s">
        <v>547</v>
      </c>
      <c r="X28" s="52">
        <v>5.8</v>
      </c>
      <c r="Y28" s="79" t="s">
        <v>47</v>
      </c>
      <c r="Z28" s="79" t="s">
        <v>48</v>
      </c>
      <c r="AA28" s="2" t="s">
        <v>12</v>
      </c>
      <c r="AB28" s="2" t="s">
        <v>13</v>
      </c>
      <c r="AC28" s="2" t="s">
        <v>14</v>
      </c>
      <c r="AD28" s="2" t="s">
        <v>15</v>
      </c>
    </row>
    <row r="29" spans="1:30" ht="13.5" customHeight="1" x14ac:dyDescent="0.25">
      <c r="A29" s="23" t="s">
        <v>7</v>
      </c>
      <c r="B29" s="355"/>
      <c r="C29" s="10" t="s">
        <v>53</v>
      </c>
      <c r="D29" s="13"/>
      <c r="E29" s="13">
        <v>90</v>
      </c>
      <c r="F29" s="10" t="s">
        <v>210</v>
      </c>
      <c r="G29" s="13"/>
      <c r="H29" s="13">
        <v>50</v>
      </c>
      <c r="I29" s="10" t="s">
        <v>211</v>
      </c>
      <c r="J29" s="13"/>
      <c r="K29" s="13">
        <v>60</v>
      </c>
      <c r="L29" s="10" t="s">
        <v>495</v>
      </c>
      <c r="M29" s="91" t="s">
        <v>497</v>
      </c>
      <c r="N29" s="13">
        <v>50</v>
      </c>
      <c r="O29" s="10" t="str">
        <f>O28</f>
        <v>深色蔬菜</v>
      </c>
      <c r="P29" s="10"/>
      <c r="Q29" s="10">
        <v>100</v>
      </c>
      <c r="R29" s="82" t="s">
        <v>81</v>
      </c>
      <c r="S29" s="91"/>
      <c r="T29" s="13">
        <v>20</v>
      </c>
      <c r="U29" s="352"/>
      <c r="V29" s="53">
        <f>X28*15+X30*5+10+X32*15</f>
        <v>107.5</v>
      </c>
      <c r="W29" s="26" t="s">
        <v>548</v>
      </c>
      <c r="X29" s="54">
        <v>2.7</v>
      </c>
      <c r="Y29" s="79">
        <f>V31*9/V35*100</f>
        <v>29.853548629365378</v>
      </c>
      <c r="Z29" s="79">
        <f>V33*4/V35*100</f>
        <v>16.322443359619481</v>
      </c>
      <c r="AA29" s="3">
        <f>Z29*2</f>
        <v>32.644886719238961</v>
      </c>
      <c r="AB29" s="3"/>
      <c r="AC29" s="3">
        <f>Z29*15</f>
        <v>244.83665039429221</v>
      </c>
      <c r="AD29" s="3">
        <f>AA29*4+AC29*4</f>
        <v>1109.9261484541246</v>
      </c>
    </row>
    <row r="30" spans="1:30" ht="13.5" customHeight="1" x14ac:dyDescent="0.25">
      <c r="A30" s="23">
        <v>3</v>
      </c>
      <c r="B30" s="355"/>
      <c r="C30" s="10" t="s">
        <v>96</v>
      </c>
      <c r="D30" s="91"/>
      <c r="E30" s="13">
        <v>55</v>
      </c>
      <c r="F30" s="10" t="s">
        <v>85</v>
      </c>
      <c r="G30" s="13" t="s">
        <v>77</v>
      </c>
      <c r="H30" s="13">
        <v>10</v>
      </c>
      <c r="I30" s="10" t="s">
        <v>73</v>
      </c>
      <c r="J30" s="13"/>
      <c r="K30" s="13">
        <v>3</v>
      </c>
      <c r="L30" s="10"/>
      <c r="M30" s="13"/>
      <c r="N30" s="13"/>
      <c r="O30" s="10"/>
      <c r="P30" s="10"/>
      <c r="Q30" s="10"/>
      <c r="R30" s="10" t="s">
        <v>74</v>
      </c>
      <c r="S30" s="91"/>
      <c r="T30" s="13">
        <v>5</v>
      </c>
      <c r="U30" s="352"/>
      <c r="V30" s="55" t="s">
        <v>8</v>
      </c>
      <c r="W30" s="26" t="s">
        <v>549</v>
      </c>
      <c r="X30" s="54">
        <v>2.1</v>
      </c>
      <c r="Y30" s="42"/>
      <c r="Z30" s="42"/>
      <c r="AA30" s="15">
        <f>Z30*7</f>
        <v>0</v>
      </c>
      <c r="AB30" s="3">
        <f>Z30*5</f>
        <v>0</v>
      </c>
      <c r="AC30" s="3" t="s">
        <v>18</v>
      </c>
      <c r="AD30" s="16">
        <f>AA30*4+AB30*9</f>
        <v>0</v>
      </c>
    </row>
    <row r="31" spans="1:30" ht="13.5" customHeight="1" x14ac:dyDescent="0.25">
      <c r="A31" s="23" t="s">
        <v>9</v>
      </c>
      <c r="B31" s="355"/>
      <c r="C31" s="10"/>
      <c r="D31" s="11"/>
      <c r="E31" s="61"/>
      <c r="F31" s="10" t="s">
        <v>74</v>
      </c>
      <c r="G31" s="13"/>
      <c r="H31" s="13">
        <v>5</v>
      </c>
      <c r="I31" s="10" t="s">
        <v>89</v>
      </c>
      <c r="J31" s="13"/>
      <c r="K31" s="13">
        <v>5</v>
      </c>
      <c r="L31" s="10"/>
      <c r="M31" s="13"/>
      <c r="N31" s="13"/>
      <c r="O31" s="10"/>
      <c r="P31" s="17"/>
      <c r="Q31" s="10"/>
      <c r="R31" s="10" t="s">
        <v>91</v>
      </c>
      <c r="S31" s="13"/>
      <c r="T31" s="13">
        <v>10</v>
      </c>
      <c r="U31" s="352"/>
      <c r="V31" s="53">
        <f>X29*5+X31*5</f>
        <v>26.5</v>
      </c>
      <c r="W31" s="26" t="s">
        <v>550</v>
      </c>
      <c r="X31" s="54">
        <v>2.6</v>
      </c>
      <c r="Y31" s="42"/>
      <c r="Z31" s="42"/>
      <c r="AA31" s="3">
        <f>Z31*1</f>
        <v>0</v>
      </c>
      <c r="AB31" s="3" t="s">
        <v>18</v>
      </c>
      <c r="AC31" s="3">
        <f>Z31*5</f>
        <v>0</v>
      </c>
      <c r="AD31" s="3">
        <f>AA31*4+AC31*4</f>
        <v>0</v>
      </c>
    </row>
    <row r="32" spans="1:30" ht="13.5" customHeight="1" x14ac:dyDescent="0.25">
      <c r="A32" s="354" t="s">
        <v>34</v>
      </c>
      <c r="B32" s="355"/>
      <c r="C32" s="10"/>
      <c r="D32" s="11"/>
      <c r="E32" s="61"/>
      <c r="F32" s="10"/>
      <c r="G32" s="17"/>
      <c r="H32" s="13"/>
      <c r="I32" s="10"/>
      <c r="J32" s="125"/>
      <c r="K32" s="13"/>
      <c r="L32" s="10"/>
      <c r="M32" s="13"/>
      <c r="N32" s="13"/>
      <c r="O32" s="10"/>
      <c r="P32" s="17"/>
      <c r="Q32" s="10"/>
      <c r="R32" s="10"/>
      <c r="S32" s="13"/>
      <c r="T32" s="13"/>
      <c r="U32" s="352"/>
      <c r="V32" s="55" t="s">
        <v>10</v>
      </c>
      <c r="W32" s="26" t="s">
        <v>551</v>
      </c>
      <c r="X32" s="54"/>
      <c r="Y32" s="42"/>
      <c r="Z32" s="42"/>
      <c r="AA32" s="3"/>
      <c r="AB32" s="3">
        <f>Z32*5</f>
        <v>0</v>
      </c>
      <c r="AC32" s="3" t="s">
        <v>18</v>
      </c>
      <c r="AD32" s="3">
        <f>AB32*9</f>
        <v>0</v>
      </c>
    </row>
    <row r="33" spans="1:30" ht="13.5" customHeight="1" x14ac:dyDescent="0.25">
      <c r="A33" s="357"/>
      <c r="B33" s="355"/>
      <c r="C33" s="10"/>
      <c r="D33" s="20"/>
      <c r="E33" s="61"/>
      <c r="F33" s="10"/>
      <c r="G33" s="17"/>
      <c r="H33" s="13"/>
      <c r="I33" s="24"/>
      <c r="J33" s="25"/>
      <c r="K33" s="26"/>
      <c r="L33" s="24"/>
      <c r="M33" s="25"/>
      <c r="N33" s="26"/>
      <c r="O33" s="10"/>
      <c r="P33" s="17"/>
      <c r="Q33" s="10"/>
      <c r="R33" s="10"/>
      <c r="S33" s="91"/>
      <c r="T33" s="13"/>
      <c r="U33" s="352"/>
      <c r="V33" s="53">
        <f>X28*2+X29*7+X30</f>
        <v>32.6</v>
      </c>
      <c r="W33" s="56" t="s">
        <v>552</v>
      </c>
      <c r="X33" s="57"/>
      <c r="Y33" s="41"/>
      <c r="Z33" s="41"/>
      <c r="AC33" s="2">
        <f>Z33*15</f>
        <v>0</v>
      </c>
    </row>
    <row r="34" spans="1:30" ht="13.5" customHeight="1" x14ac:dyDescent="0.25">
      <c r="A34" s="18" t="s">
        <v>31</v>
      </c>
      <c r="B34" s="19"/>
      <c r="C34" s="10"/>
      <c r="D34" s="20"/>
      <c r="E34" s="61"/>
      <c r="F34" s="10"/>
      <c r="G34" s="17"/>
      <c r="H34" s="13"/>
      <c r="I34" s="10"/>
      <c r="J34" s="125"/>
      <c r="K34" s="10"/>
      <c r="L34" s="10"/>
      <c r="M34" s="125"/>
      <c r="N34" s="10"/>
      <c r="O34" s="10"/>
      <c r="P34" s="17"/>
      <c r="Q34" s="10"/>
      <c r="R34" s="10"/>
      <c r="S34" s="17"/>
      <c r="T34" s="13"/>
      <c r="U34" s="352"/>
      <c r="V34" s="55" t="s">
        <v>11</v>
      </c>
      <c r="W34" s="24"/>
      <c r="X34" s="54"/>
      <c r="Y34" s="80" t="s">
        <v>45</v>
      </c>
      <c r="Z34" s="80" t="s">
        <v>46</v>
      </c>
      <c r="AA34" s="2">
        <f>SUM(AA29:AA33)</f>
        <v>32.644886719238961</v>
      </c>
      <c r="AB34" s="2">
        <f>SUM(AB29:AB33)</f>
        <v>0</v>
      </c>
      <c r="AC34" s="2">
        <f>SUM(AC29:AC33)</f>
        <v>244.83665039429221</v>
      </c>
      <c r="AD34" s="2">
        <f>AA34*4+AB34*9+AC34*4</f>
        <v>1109.9261484541246</v>
      </c>
    </row>
    <row r="35" spans="1:30" ht="13.5" customHeight="1" x14ac:dyDescent="0.25">
      <c r="A35" s="27"/>
      <c r="B35" s="28"/>
      <c r="C35" s="17"/>
      <c r="D35" s="20"/>
      <c r="E35" s="12"/>
      <c r="F35" s="72"/>
      <c r="G35" s="69"/>
      <c r="H35" s="73"/>
      <c r="I35" s="72"/>
      <c r="J35" s="74"/>
      <c r="K35" s="72"/>
      <c r="L35" s="72"/>
      <c r="M35" s="74"/>
      <c r="N35" s="72"/>
      <c r="O35" s="72"/>
      <c r="P35" s="69"/>
      <c r="Q35" s="72"/>
      <c r="R35" s="72"/>
      <c r="S35" s="69"/>
      <c r="T35" s="73"/>
      <c r="U35" s="353"/>
      <c r="V35" s="148">
        <f>V29*4+V31*9+V33*4</f>
        <v>798.9</v>
      </c>
      <c r="W35" s="59"/>
      <c r="X35" s="60"/>
      <c r="Y35" s="81">
        <f>B35+E35+H35+K35+N35+Q35</f>
        <v>0</v>
      </c>
      <c r="Z35" s="81">
        <f>C35+F35+I35+L35+O35+R35</f>
        <v>0</v>
      </c>
      <c r="AA35" s="21">
        <f>AA34*4/AD34</f>
        <v>0.11764705882352942</v>
      </c>
      <c r="AB35" s="21">
        <f>AB34*9/AD34</f>
        <v>0</v>
      </c>
      <c r="AC35" s="21">
        <f>AC34*4/AD34</f>
        <v>0.88235294117647067</v>
      </c>
    </row>
    <row r="36" spans="1:30" ht="13.5" customHeight="1" x14ac:dyDescent="0.25">
      <c r="A36" s="22">
        <v>9</v>
      </c>
      <c r="B36" s="348"/>
      <c r="C36" s="65" t="s">
        <v>36</v>
      </c>
      <c r="D36" s="66" t="s">
        <v>49</v>
      </c>
      <c r="E36" s="67"/>
      <c r="F36" s="65" t="s">
        <v>388</v>
      </c>
      <c r="G36" s="65" t="s">
        <v>27</v>
      </c>
      <c r="H36" s="65"/>
      <c r="I36" s="65" t="s">
        <v>212</v>
      </c>
      <c r="J36" s="65" t="s">
        <v>54</v>
      </c>
      <c r="K36" s="65"/>
      <c r="L36" s="68" t="s">
        <v>213</v>
      </c>
      <c r="M36" s="68" t="s">
        <v>206</v>
      </c>
      <c r="N36" s="68"/>
      <c r="O36" s="68" t="s">
        <v>207</v>
      </c>
      <c r="P36" s="68" t="s">
        <v>208</v>
      </c>
      <c r="Q36" s="68"/>
      <c r="R36" s="65" t="s">
        <v>214</v>
      </c>
      <c r="S36" s="65" t="s">
        <v>206</v>
      </c>
      <c r="T36" s="65"/>
      <c r="U36" s="351" t="s">
        <v>215</v>
      </c>
      <c r="V36" s="55" t="s">
        <v>6</v>
      </c>
      <c r="W36" s="51" t="s">
        <v>547</v>
      </c>
      <c r="X36" s="52">
        <v>6.1</v>
      </c>
      <c r="Y36" s="79" t="s">
        <v>47</v>
      </c>
      <c r="Z36" s="79" t="s">
        <v>48</v>
      </c>
    </row>
    <row r="37" spans="1:30" ht="13.5" customHeight="1" x14ac:dyDescent="0.25">
      <c r="A37" s="23" t="s">
        <v>7</v>
      </c>
      <c r="B37" s="349"/>
      <c r="C37" s="10" t="s">
        <v>216</v>
      </c>
      <c r="D37" s="11"/>
      <c r="E37" s="61">
        <v>110</v>
      </c>
      <c r="F37" s="10" t="s">
        <v>217</v>
      </c>
      <c r="G37" s="26"/>
      <c r="H37" s="26">
        <v>60</v>
      </c>
      <c r="I37" s="10" t="s">
        <v>218</v>
      </c>
      <c r="J37" s="13" t="s">
        <v>219</v>
      </c>
      <c r="K37" s="13">
        <v>40</v>
      </c>
      <c r="L37" s="10" t="s">
        <v>220</v>
      </c>
      <c r="M37" s="13"/>
      <c r="N37" s="13">
        <v>40</v>
      </c>
      <c r="O37" s="10" t="str">
        <f>O36</f>
        <v>深色蔬菜</v>
      </c>
      <c r="P37" s="10"/>
      <c r="Q37" s="10">
        <v>100</v>
      </c>
      <c r="R37" s="82" t="s">
        <v>89</v>
      </c>
      <c r="S37" s="91"/>
      <c r="T37" s="13">
        <v>5</v>
      </c>
      <c r="U37" s="352"/>
      <c r="V37" s="53">
        <f>X36*15+X38*5+10</f>
        <v>111.5</v>
      </c>
      <c r="W37" s="26" t="s">
        <v>548</v>
      </c>
      <c r="X37" s="54">
        <v>3</v>
      </c>
      <c r="Y37" s="79">
        <f>V39*9/V43*100</f>
        <v>30.416221985058701</v>
      </c>
      <c r="Z37" s="79">
        <f>V41*4/V43*100</f>
        <v>16.696312107197915</v>
      </c>
    </row>
    <row r="38" spans="1:30" ht="13.5" customHeight="1" x14ac:dyDescent="0.25">
      <c r="A38" s="23">
        <v>4</v>
      </c>
      <c r="B38" s="349"/>
      <c r="C38" s="10"/>
      <c r="D38" s="97"/>
      <c r="E38" s="61"/>
      <c r="F38" s="10" t="s">
        <v>426</v>
      </c>
      <c r="G38" s="13"/>
      <c r="H38" s="13">
        <v>2</v>
      </c>
      <c r="I38" s="10" t="s">
        <v>221</v>
      </c>
      <c r="J38" s="13"/>
      <c r="K38" s="13">
        <v>10</v>
      </c>
      <c r="L38" s="10" t="s">
        <v>88</v>
      </c>
      <c r="M38" s="13"/>
      <c r="N38" s="13">
        <v>20</v>
      </c>
      <c r="O38" s="10"/>
      <c r="P38" s="10"/>
      <c r="Q38" s="10"/>
      <c r="R38" s="10" t="s">
        <v>92</v>
      </c>
      <c r="S38" s="91"/>
      <c r="T38" s="13">
        <v>2</v>
      </c>
      <c r="U38" s="352"/>
      <c r="V38" s="55" t="s">
        <v>8</v>
      </c>
      <c r="W38" s="26" t="s">
        <v>549</v>
      </c>
      <c r="X38" s="54">
        <v>2</v>
      </c>
      <c r="Y38" s="42"/>
      <c r="Z38" s="42"/>
    </row>
    <row r="39" spans="1:30" ht="13.5" customHeight="1" x14ac:dyDescent="0.25">
      <c r="A39" s="23" t="s">
        <v>9</v>
      </c>
      <c r="B39" s="349"/>
      <c r="C39" s="10"/>
      <c r="D39" s="91"/>
      <c r="E39" s="61"/>
      <c r="F39" s="10"/>
      <c r="G39" s="125"/>
      <c r="H39" s="13"/>
      <c r="I39" s="10" t="s">
        <v>87</v>
      </c>
      <c r="J39" s="13"/>
      <c r="K39" s="13">
        <v>5</v>
      </c>
      <c r="L39" s="10" t="s">
        <v>74</v>
      </c>
      <c r="M39" s="10"/>
      <c r="N39" s="13">
        <v>5</v>
      </c>
      <c r="O39" s="10"/>
      <c r="P39" s="17"/>
      <c r="Q39" s="10"/>
      <c r="R39" s="10" t="s">
        <v>73</v>
      </c>
      <c r="S39" s="92"/>
      <c r="T39" s="13">
        <v>5</v>
      </c>
      <c r="U39" s="352"/>
      <c r="V39" s="53">
        <f>X37*5+X39*5</f>
        <v>28.5</v>
      </c>
      <c r="W39" s="26" t="s">
        <v>550</v>
      </c>
      <c r="X39" s="54">
        <v>2.7</v>
      </c>
      <c r="Y39" s="42"/>
      <c r="Z39" s="42"/>
    </row>
    <row r="40" spans="1:30" ht="13.5" customHeight="1" x14ac:dyDescent="0.25">
      <c r="A40" s="354" t="s">
        <v>35</v>
      </c>
      <c r="B40" s="349"/>
      <c r="C40" s="10"/>
      <c r="D40" s="91"/>
      <c r="E40" s="61"/>
      <c r="F40" s="10"/>
      <c r="G40" s="17"/>
      <c r="H40" s="13"/>
      <c r="I40" s="10"/>
      <c r="J40" s="13"/>
      <c r="K40" s="13"/>
      <c r="L40" s="10" t="s">
        <v>93</v>
      </c>
      <c r="M40" s="125"/>
      <c r="N40" s="13">
        <v>7</v>
      </c>
      <c r="O40" s="10"/>
      <c r="P40" s="17"/>
      <c r="Q40" s="10"/>
      <c r="R40" s="10"/>
      <c r="S40" s="91"/>
      <c r="T40" s="13"/>
      <c r="U40" s="352"/>
      <c r="V40" s="55" t="s">
        <v>10</v>
      </c>
      <c r="W40" s="26" t="s">
        <v>551</v>
      </c>
      <c r="X40" s="54"/>
      <c r="Y40" s="42"/>
      <c r="Z40" s="42"/>
    </row>
    <row r="41" spans="1:30" ht="13.5" customHeight="1" x14ac:dyDescent="0.25">
      <c r="A41" s="357"/>
      <c r="B41" s="350"/>
      <c r="C41" s="10"/>
      <c r="D41" s="20"/>
      <c r="E41" s="61"/>
      <c r="F41" s="10"/>
      <c r="G41" s="17"/>
      <c r="H41" s="13"/>
      <c r="I41" s="10"/>
      <c r="J41" s="125"/>
      <c r="K41" s="13"/>
      <c r="L41" s="10"/>
      <c r="M41" s="125"/>
      <c r="N41" s="13"/>
      <c r="O41" s="10"/>
      <c r="P41" s="17"/>
      <c r="Q41" s="10"/>
      <c r="R41" s="10"/>
      <c r="S41" s="125"/>
      <c r="T41" s="13"/>
      <c r="U41" s="352"/>
      <c r="V41" s="53">
        <f>X36*2+X37*7+X38</f>
        <v>35.200000000000003</v>
      </c>
      <c r="W41" s="56" t="s">
        <v>552</v>
      </c>
      <c r="X41" s="57"/>
      <c r="Y41" s="41"/>
      <c r="Z41" s="41"/>
    </row>
    <row r="42" spans="1:30" ht="13.5" customHeight="1" x14ac:dyDescent="0.25">
      <c r="A42" s="18" t="s">
        <v>31</v>
      </c>
      <c r="B42" s="19"/>
      <c r="C42" s="17"/>
      <c r="D42" s="20"/>
      <c r="E42" s="12"/>
      <c r="F42" s="10"/>
      <c r="G42" s="17"/>
      <c r="H42" s="13"/>
      <c r="I42" s="10"/>
      <c r="J42" s="125"/>
      <c r="K42" s="13"/>
      <c r="L42" s="10"/>
      <c r="M42" s="125"/>
      <c r="N42" s="13"/>
      <c r="O42" s="10"/>
      <c r="P42" s="17"/>
      <c r="Q42" s="10"/>
      <c r="R42" s="10"/>
      <c r="S42" s="17"/>
      <c r="T42" s="13"/>
      <c r="U42" s="352"/>
      <c r="V42" s="55" t="s">
        <v>11</v>
      </c>
      <c r="W42" s="24"/>
      <c r="X42" s="54"/>
      <c r="Y42" s="80" t="s">
        <v>45</v>
      </c>
      <c r="Z42" s="80" t="s">
        <v>46</v>
      </c>
    </row>
    <row r="43" spans="1:30" ht="13.5" customHeight="1" thickBot="1" x14ac:dyDescent="0.3">
      <c r="A43" s="29"/>
      <c r="B43" s="30"/>
      <c r="C43" s="31"/>
      <c r="D43" s="32"/>
      <c r="E43" s="33"/>
      <c r="F43" s="34"/>
      <c r="G43" s="31"/>
      <c r="H43" s="36"/>
      <c r="I43" s="34"/>
      <c r="J43" s="35"/>
      <c r="K43" s="34"/>
      <c r="L43" s="34"/>
      <c r="M43" s="35"/>
      <c r="N43" s="34"/>
      <c r="O43" s="34"/>
      <c r="P43" s="31"/>
      <c r="Q43" s="34"/>
      <c r="R43" s="34"/>
      <c r="S43" s="31"/>
      <c r="T43" s="36"/>
      <c r="U43" s="356"/>
      <c r="V43" s="62">
        <f>V37*4+V39*9+V41*4</f>
        <v>843.3</v>
      </c>
      <c r="W43" s="63"/>
      <c r="X43" s="64"/>
      <c r="Y43" s="81">
        <f>B43+E43+H43+K43+N43+Q43</f>
        <v>0</v>
      </c>
      <c r="Z43" s="81">
        <f>C43+F43+I43+L43+O43+R43</f>
        <v>0</v>
      </c>
    </row>
  </sheetData>
  <mergeCells count="16"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  <mergeCell ref="A1:X1"/>
    <mergeCell ref="B4:B9"/>
    <mergeCell ref="U4:U11"/>
    <mergeCell ref="A8:A9"/>
    <mergeCell ref="B12:B17"/>
    <mergeCell ref="U12:U19"/>
    <mergeCell ref="A16:A17"/>
  </mergeCells>
  <phoneticPr fontId="19" type="noConversion"/>
  <printOptions horizontalCentered="1" verticalCentered="1"/>
  <pageMargins left="0.39370078740157483" right="0.39370078740157483" top="0.19685039370078741" bottom="0.19685039370078741" header="0.51181102362204722" footer="0.23622047244094491"/>
  <pageSetup paperSize="9" scale="9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"/>
  <sheetViews>
    <sheetView topLeftCell="A4" zoomScaleNormal="100" workbookViewId="0">
      <selection activeCell="I21" sqref="I21"/>
    </sheetView>
  </sheetViews>
  <sheetFormatPr defaultColWidth="9" defaultRowHeight="13.5" customHeight="1" x14ac:dyDescent="0.25"/>
  <cols>
    <col min="1" max="1" width="3.75" style="37" customWidth="1"/>
    <col min="2" max="2" width="0" style="9" hidden="1" customWidth="1"/>
    <col min="3" max="3" width="10.875" style="9" customWidth="1"/>
    <col min="4" max="4" width="3.75" style="38" customWidth="1"/>
    <col min="5" max="5" width="3.75" style="37" customWidth="1"/>
    <col min="6" max="6" width="10.875" style="9" customWidth="1"/>
    <col min="7" max="7" width="3.75" style="38" customWidth="1"/>
    <col min="8" max="8" width="3.75" style="37" customWidth="1"/>
    <col min="9" max="9" width="10.875" style="9" customWidth="1"/>
    <col min="10" max="10" width="3.75" style="38" customWidth="1"/>
    <col min="11" max="11" width="3.75" style="37" customWidth="1"/>
    <col min="12" max="12" width="10.875" style="9" customWidth="1"/>
    <col min="13" max="13" width="3.75" style="38" customWidth="1"/>
    <col min="14" max="14" width="3.75" style="37" customWidth="1"/>
    <col min="15" max="15" width="10.875" style="9" customWidth="1"/>
    <col min="16" max="16" width="3.75" style="38" customWidth="1"/>
    <col min="17" max="17" width="3.75" style="37" customWidth="1"/>
    <col min="18" max="18" width="10.875" style="9" customWidth="1"/>
    <col min="19" max="19" width="3.75" style="38" customWidth="1"/>
    <col min="20" max="20" width="3.75" style="37" customWidth="1"/>
    <col min="21" max="21" width="3.75" style="9" customWidth="1"/>
    <col min="22" max="22" width="8.375" style="39" customWidth="1"/>
    <col min="23" max="23" width="8.375" style="40" customWidth="1"/>
    <col min="24" max="24" width="4.125" style="38" customWidth="1"/>
    <col min="25" max="25" width="6" style="2" hidden="1" customWidth="1"/>
    <col min="26" max="26" width="5.5" style="3" hidden="1" customWidth="1"/>
    <col min="27" max="27" width="7.75" style="2" hidden="1" customWidth="1"/>
    <col min="28" max="28" width="8" style="2" hidden="1" customWidth="1"/>
    <col min="29" max="29" width="7.875" style="2" hidden="1" customWidth="1"/>
    <col min="30" max="30" width="7.5" style="2" hidden="1" customWidth="1"/>
    <col min="31" max="16384" width="9" style="9"/>
  </cols>
  <sheetData>
    <row r="1" spans="1:30" s="2" customFormat="1" ht="18.75" customHeight="1" x14ac:dyDescent="0.3">
      <c r="A1" s="347" t="s">
        <v>533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Z1" s="3"/>
    </row>
    <row r="2" spans="1:30" s="2" customFormat="1" ht="13.5" customHeight="1" thickBot="1" x14ac:dyDescent="0.3">
      <c r="A2" s="4" t="s">
        <v>22</v>
      </c>
      <c r="B2" s="5"/>
      <c r="C2" s="1"/>
      <c r="D2" s="6"/>
      <c r="E2" s="6"/>
      <c r="F2" s="1"/>
      <c r="G2" s="6"/>
      <c r="H2" s="6"/>
      <c r="I2" s="1"/>
      <c r="J2" s="6"/>
      <c r="K2" s="6"/>
      <c r="L2" s="1"/>
      <c r="M2" s="6"/>
      <c r="N2" s="6"/>
      <c r="O2" s="1"/>
      <c r="P2" s="6"/>
      <c r="Q2" s="6"/>
      <c r="S2" s="6"/>
      <c r="T2" s="6"/>
      <c r="U2" s="1"/>
      <c r="V2" s="7"/>
      <c r="W2" s="8"/>
      <c r="X2" s="1"/>
      <c r="Z2" s="3"/>
    </row>
    <row r="3" spans="1:30" ht="13.5" customHeight="1" x14ac:dyDescent="0.25">
      <c r="A3" s="43" t="s">
        <v>187</v>
      </c>
      <c r="B3" s="44" t="s">
        <v>0</v>
      </c>
      <c r="C3" s="45" t="s">
        <v>1</v>
      </c>
      <c r="D3" s="46" t="s">
        <v>188</v>
      </c>
      <c r="E3" s="47" t="s">
        <v>189</v>
      </c>
      <c r="F3" s="45" t="s">
        <v>2</v>
      </c>
      <c r="G3" s="45" t="s">
        <v>188</v>
      </c>
      <c r="H3" s="45" t="s">
        <v>189</v>
      </c>
      <c r="I3" s="45" t="s">
        <v>3</v>
      </c>
      <c r="J3" s="45" t="s">
        <v>188</v>
      </c>
      <c r="K3" s="45" t="s">
        <v>189</v>
      </c>
      <c r="L3" s="45" t="s">
        <v>3</v>
      </c>
      <c r="M3" s="45" t="s">
        <v>188</v>
      </c>
      <c r="N3" s="45" t="s">
        <v>189</v>
      </c>
      <c r="O3" s="45" t="s">
        <v>3</v>
      </c>
      <c r="P3" s="45" t="s">
        <v>188</v>
      </c>
      <c r="Q3" s="45" t="s">
        <v>189</v>
      </c>
      <c r="R3" s="46" t="s">
        <v>4</v>
      </c>
      <c r="S3" s="45" t="s">
        <v>188</v>
      </c>
      <c r="T3" s="45" t="s">
        <v>189</v>
      </c>
      <c r="U3" s="45" t="s">
        <v>190</v>
      </c>
      <c r="V3" s="48" t="s">
        <v>5</v>
      </c>
      <c r="W3" s="45" t="s">
        <v>553</v>
      </c>
      <c r="X3" s="49" t="s">
        <v>554</v>
      </c>
      <c r="Y3" s="3"/>
    </row>
    <row r="4" spans="1:30" ht="13.5" customHeight="1" x14ac:dyDescent="0.25">
      <c r="A4" s="22">
        <v>9</v>
      </c>
      <c r="B4" s="348"/>
      <c r="C4" s="65" t="s">
        <v>191</v>
      </c>
      <c r="D4" s="66" t="s">
        <v>222</v>
      </c>
      <c r="E4" s="67"/>
      <c r="F4" s="65" t="s">
        <v>427</v>
      </c>
      <c r="G4" s="65" t="s">
        <v>429</v>
      </c>
      <c r="H4" s="65"/>
      <c r="I4" s="68" t="s">
        <v>390</v>
      </c>
      <c r="J4" s="68" t="s">
        <v>430</v>
      </c>
      <c r="K4" s="68"/>
      <c r="L4" s="68" t="s">
        <v>161</v>
      </c>
      <c r="M4" s="68" t="s">
        <v>50</v>
      </c>
      <c r="N4" s="68"/>
      <c r="O4" s="65" t="s">
        <v>223</v>
      </c>
      <c r="P4" s="65" t="s">
        <v>196</v>
      </c>
      <c r="Q4" s="65"/>
      <c r="R4" s="68" t="s">
        <v>224</v>
      </c>
      <c r="S4" s="68" t="s">
        <v>192</v>
      </c>
      <c r="T4" s="68"/>
      <c r="U4" s="351" t="s">
        <v>198</v>
      </c>
      <c r="V4" s="50" t="s">
        <v>6</v>
      </c>
      <c r="W4" s="51" t="s">
        <v>555</v>
      </c>
      <c r="X4" s="52">
        <v>6</v>
      </c>
      <c r="AA4" s="2" t="s">
        <v>12</v>
      </c>
      <c r="AB4" s="2" t="s">
        <v>13</v>
      </c>
      <c r="AC4" s="2" t="s">
        <v>14</v>
      </c>
      <c r="AD4" s="2" t="s">
        <v>15</v>
      </c>
    </row>
    <row r="5" spans="1:30" ht="13.5" customHeight="1" x14ac:dyDescent="0.25">
      <c r="A5" s="23" t="s">
        <v>7</v>
      </c>
      <c r="B5" s="349"/>
      <c r="C5" s="10" t="s">
        <v>53</v>
      </c>
      <c r="D5" s="11"/>
      <c r="E5" s="12">
        <v>110</v>
      </c>
      <c r="F5" s="10" t="s">
        <v>428</v>
      </c>
      <c r="G5" s="26"/>
      <c r="H5" s="26">
        <v>50</v>
      </c>
      <c r="I5" s="10" t="s">
        <v>431</v>
      </c>
      <c r="J5" s="13"/>
      <c r="K5" s="13">
        <v>20</v>
      </c>
      <c r="L5" s="10" t="s">
        <v>65</v>
      </c>
      <c r="M5" s="13"/>
      <c r="N5" s="13">
        <v>30</v>
      </c>
      <c r="O5" s="10" t="str">
        <f>O4</f>
        <v>深色蔬菜</v>
      </c>
      <c r="P5" s="10"/>
      <c r="Q5" s="10">
        <v>100</v>
      </c>
      <c r="R5" s="82" t="s">
        <v>201</v>
      </c>
      <c r="S5" s="92"/>
      <c r="T5" s="13">
        <v>30</v>
      </c>
      <c r="U5" s="352"/>
      <c r="V5" s="53">
        <f>X4*15+X6*5+10</f>
        <v>110</v>
      </c>
      <c r="W5" s="26" t="s">
        <v>556</v>
      </c>
      <c r="X5" s="54">
        <v>2.6</v>
      </c>
      <c r="Y5" s="3" t="s">
        <v>16</v>
      </c>
      <c r="Z5" s="3">
        <v>6</v>
      </c>
      <c r="AA5" s="3">
        <f>Z5*2</f>
        <v>12</v>
      </c>
      <c r="AB5" s="3"/>
      <c r="AC5" s="3">
        <f>Z5*15</f>
        <v>90</v>
      </c>
      <c r="AD5" s="3">
        <f>AA5*4+AC5*4</f>
        <v>408</v>
      </c>
    </row>
    <row r="6" spans="1:30" ht="13.5" customHeight="1" x14ac:dyDescent="0.25">
      <c r="A6" s="23">
        <v>7</v>
      </c>
      <c r="B6" s="349"/>
      <c r="C6" s="10"/>
      <c r="D6" s="13"/>
      <c r="E6" s="13"/>
      <c r="F6" s="10"/>
      <c r="G6" s="13"/>
      <c r="H6" s="13"/>
      <c r="I6" s="10" t="s">
        <v>419</v>
      </c>
      <c r="J6" s="17"/>
      <c r="K6" s="13">
        <v>5</v>
      </c>
      <c r="L6" s="10" t="s">
        <v>38</v>
      </c>
      <c r="M6" s="17"/>
      <c r="N6" s="13">
        <v>2</v>
      </c>
      <c r="O6" s="10"/>
      <c r="P6" s="10"/>
      <c r="Q6" s="10"/>
      <c r="R6" s="10" t="s">
        <v>225</v>
      </c>
      <c r="S6" s="20"/>
      <c r="T6" s="61">
        <v>3</v>
      </c>
      <c r="U6" s="352"/>
      <c r="V6" s="55" t="s">
        <v>8</v>
      </c>
      <c r="W6" s="26" t="s">
        <v>557</v>
      </c>
      <c r="X6" s="54">
        <v>2</v>
      </c>
      <c r="Y6" s="14" t="s">
        <v>17</v>
      </c>
      <c r="Z6" s="3">
        <v>2</v>
      </c>
      <c r="AA6" s="15">
        <f>Z6*7</f>
        <v>14</v>
      </c>
      <c r="AB6" s="3">
        <f>Z6*5</f>
        <v>10</v>
      </c>
      <c r="AC6" s="3" t="s">
        <v>18</v>
      </c>
      <c r="AD6" s="16">
        <f>AA6*4+AB6*9</f>
        <v>146</v>
      </c>
    </row>
    <row r="7" spans="1:30" ht="13.5" customHeight="1" x14ac:dyDescent="0.25">
      <c r="A7" s="23" t="s">
        <v>9</v>
      </c>
      <c r="B7" s="349"/>
      <c r="C7" s="17"/>
      <c r="D7" s="20"/>
      <c r="E7" s="12"/>
      <c r="F7" s="10"/>
      <c r="G7" s="125"/>
      <c r="H7" s="13"/>
      <c r="I7" s="10" t="s">
        <v>418</v>
      </c>
      <c r="J7" s="13"/>
      <c r="K7" s="13">
        <v>10</v>
      </c>
      <c r="L7" s="10" t="s">
        <v>90</v>
      </c>
      <c r="M7" s="13"/>
      <c r="N7" s="13">
        <v>5</v>
      </c>
      <c r="O7" s="10"/>
      <c r="P7" s="17"/>
      <c r="Q7" s="10"/>
      <c r="R7" s="10" t="s">
        <v>226</v>
      </c>
      <c r="S7" s="13"/>
      <c r="T7" s="13">
        <v>5</v>
      </c>
      <c r="U7" s="352"/>
      <c r="V7" s="53">
        <f>X5*5+X7*5</f>
        <v>27</v>
      </c>
      <c r="W7" s="26" t="s">
        <v>558</v>
      </c>
      <c r="X7" s="54">
        <v>2.8</v>
      </c>
      <c r="Y7" s="2" t="s">
        <v>19</v>
      </c>
      <c r="Z7" s="3">
        <v>1.8</v>
      </c>
      <c r="AA7" s="3">
        <f>Z7*1</f>
        <v>1.8</v>
      </c>
      <c r="AB7" s="3" t="s">
        <v>18</v>
      </c>
      <c r="AC7" s="3">
        <f>Z7*5</f>
        <v>9</v>
      </c>
      <c r="AD7" s="3">
        <f>AA7*4+AC7*4</f>
        <v>43.2</v>
      </c>
    </row>
    <row r="8" spans="1:30" ht="13.5" customHeight="1" x14ac:dyDescent="0.25">
      <c r="A8" s="354" t="s">
        <v>227</v>
      </c>
      <c r="B8" s="349"/>
      <c r="C8" s="17"/>
      <c r="D8" s="20"/>
      <c r="E8" s="12"/>
      <c r="F8" s="10"/>
      <c r="G8" s="125"/>
      <c r="H8" s="13"/>
      <c r="I8" s="10" t="s">
        <v>417</v>
      </c>
      <c r="J8" s="91"/>
      <c r="K8" s="13">
        <v>50</v>
      </c>
      <c r="L8" s="10" t="s">
        <v>44</v>
      </c>
      <c r="M8" s="91"/>
      <c r="N8" s="13">
        <v>10</v>
      </c>
      <c r="O8" s="10"/>
      <c r="P8" s="17"/>
      <c r="Q8" s="10"/>
      <c r="R8" s="10"/>
      <c r="S8" s="10"/>
      <c r="T8" s="13"/>
      <c r="U8" s="352"/>
      <c r="V8" s="55" t="s">
        <v>10</v>
      </c>
      <c r="W8" s="26" t="s">
        <v>559</v>
      </c>
      <c r="X8" s="54"/>
      <c r="Y8" s="2" t="s">
        <v>20</v>
      </c>
      <c r="Z8" s="3">
        <v>2.5</v>
      </c>
      <c r="AA8" s="3"/>
      <c r="AB8" s="3">
        <f>Z8*5</f>
        <v>12.5</v>
      </c>
      <c r="AC8" s="3" t="s">
        <v>18</v>
      </c>
      <c r="AD8" s="3">
        <f>AB8*9</f>
        <v>112.5</v>
      </c>
    </row>
    <row r="9" spans="1:30" ht="13.5" customHeight="1" x14ac:dyDescent="0.25">
      <c r="A9" s="357"/>
      <c r="B9" s="350"/>
      <c r="C9" s="17"/>
      <c r="D9" s="20"/>
      <c r="E9" s="12"/>
      <c r="F9" s="10"/>
      <c r="G9" s="17"/>
      <c r="H9" s="13"/>
      <c r="I9" s="24"/>
      <c r="J9" s="25"/>
      <c r="K9" s="26"/>
      <c r="L9" s="24"/>
      <c r="M9" s="25"/>
      <c r="N9" s="26"/>
      <c r="O9" s="10"/>
      <c r="P9" s="17"/>
      <c r="Q9" s="10"/>
      <c r="R9" s="10"/>
      <c r="S9" s="17"/>
      <c r="T9" s="13"/>
      <c r="U9" s="352"/>
      <c r="V9" s="53">
        <f>X4*2+X5*7+X6</f>
        <v>32.200000000000003</v>
      </c>
      <c r="W9" s="56" t="s">
        <v>560</v>
      </c>
      <c r="X9" s="57"/>
      <c r="Y9" s="2" t="s">
        <v>21</v>
      </c>
      <c r="Z9" s="3">
        <v>1</v>
      </c>
      <c r="AC9" s="2">
        <f>Z9*15</f>
        <v>15</v>
      </c>
    </row>
    <row r="10" spans="1:30" ht="13.5" customHeight="1" x14ac:dyDescent="0.25">
      <c r="A10" s="18" t="s">
        <v>228</v>
      </c>
      <c r="B10" s="19"/>
      <c r="C10" s="17"/>
      <c r="D10" s="20"/>
      <c r="E10" s="12"/>
      <c r="F10" s="10"/>
      <c r="G10" s="17"/>
      <c r="H10" s="13"/>
      <c r="I10" s="10"/>
      <c r="J10" s="125"/>
      <c r="K10" s="13"/>
      <c r="L10" s="10"/>
      <c r="M10" s="125"/>
      <c r="N10" s="13"/>
      <c r="O10" s="10"/>
      <c r="P10" s="17"/>
      <c r="Q10" s="10"/>
      <c r="R10" s="10"/>
      <c r="S10" s="17"/>
      <c r="T10" s="13"/>
      <c r="U10" s="352"/>
      <c r="V10" s="55" t="s">
        <v>11</v>
      </c>
      <c r="W10" s="24"/>
      <c r="X10" s="54"/>
      <c r="AA10" s="2">
        <f>SUM(AA5:AA9)</f>
        <v>27.8</v>
      </c>
      <c r="AB10" s="2">
        <f>SUM(AB5:AB9)</f>
        <v>22.5</v>
      </c>
      <c r="AC10" s="2">
        <f>SUM(AC5:AC9)</f>
        <v>114</v>
      </c>
      <c r="AD10" s="2">
        <f>AA10*4+AB10*9+AC10*4</f>
        <v>769.7</v>
      </c>
    </row>
    <row r="11" spans="1:30" ht="13.5" customHeight="1" x14ac:dyDescent="0.25">
      <c r="A11" s="77"/>
      <c r="B11" s="78"/>
      <c r="C11" s="69"/>
      <c r="D11" s="70"/>
      <c r="E11" s="71"/>
      <c r="F11" s="72"/>
      <c r="G11" s="69"/>
      <c r="H11" s="73"/>
      <c r="I11" s="72"/>
      <c r="J11" s="74"/>
      <c r="K11" s="72"/>
      <c r="L11" s="72"/>
      <c r="M11" s="74"/>
      <c r="N11" s="72"/>
      <c r="O11" s="72"/>
      <c r="P11" s="69"/>
      <c r="Q11" s="72"/>
      <c r="R11" s="72"/>
      <c r="S11" s="69"/>
      <c r="T11" s="73"/>
      <c r="U11" s="353"/>
      <c r="V11" s="58">
        <f>V5*4+V7*9+V9*4</f>
        <v>811.8</v>
      </c>
      <c r="W11" s="59"/>
      <c r="X11" s="60"/>
      <c r="AA11" s="21">
        <f>AA10*4/AD10</f>
        <v>0.14447187215798363</v>
      </c>
      <c r="AB11" s="21">
        <f>AB10*9/AD10</f>
        <v>0.26308951539560865</v>
      </c>
      <c r="AC11" s="21">
        <f>AC10*4/AD10</f>
        <v>0.59243861244640761</v>
      </c>
    </row>
    <row r="12" spans="1:30" ht="13.5" customHeight="1" x14ac:dyDescent="0.25">
      <c r="A12" s="23">
        <v>9</v>
      </c>
      <c r="B12" s="350"/>
      <c r="C12" s="65" t="s">
        <v>229</v>
      </c>
      <c r="D12" s="66" t="s">
        <v>222</v>
      </c>
      <c r="E12" s="67"/>
      <c r="F12" s="68" t="s">
        <v>230</v>
      </c>
      <c r="G12" s="68" t="s">
        <v>231</v>
      </c>
      <c r="H12" s="68"/>
      <c r="I12" s="65" t="s">
        <v>232</v>
      </c>
      <c r="J12" s="65" t="s">
        <v>192</v>
      </c>
      <c r="K12" s="65"/>
      <c r="L12" s="68" t="s">
        <v>393</v>
      </c>
      <c r="M12" s="68" t="s">
        <v>192</v>
      </c>
      <c r="N12" s="68"/>
      <c r="O12" s="65" t="s">
        <v>382</v>
      </c>
      <c r="P12" s="65" t="s">
        <v>196</v>
      </c>
      <c r="Q12" s="68"/>
      <c r="R12" s="68" t="s">
        <v>233</v>
      </c>
      <c r="S12" s="68" t="s">
        <v>192</v>
      </c>
      <c r="T12" s="68"/>
      <c r="U12" s="351" t="s">
        <v>198</v>
      </c>
      <c r="V12" s="50" t="s">
        <v>6</v>
      </c>
      <c r="W12" s="51" t="s">
        <v>555</v>
      </c>
      <c r="X12" s="52">
        <v>6.2</v>
      </c>
      <c r="AA12" s="2" t="s">
        <v>12</v>
      </c>
      <c r="AB12" s="2" t="s">
        <v>13</v>
      </c>
      <c r="AC12" s="2" t="s">
        <v>14</v>
      </c>
      <c r="AD12" s="2" t="s">
        <v>15</v>
      </c>
    </row>
    <row r="13" spans="1:30" ht="13.5" customHeight="1" x14ac:dyDescent="0.25">
      <c r="A13" s="23" t="s">
        <v>7</v>
      </c>
      <c r="B13" s="355"/>
      <c r="C13" s="10" t="s">
        <v>53</v>
      </c>
      <c r="D13" s="13"/>
      <c r="E13" s="13">
        <v>100</v>
      </c>
      <c r="F13" s="10" t="s">
        <v>234</v>
      </c>
      <c r="G13" s="13"/>
      <c r="H13" s="13">
        <v>60</v>
      </c>
      <c r="I13" s="10" t="s">
        <v>235</v>
      </c>
      <c r="J13" s="13" t="s">
        <v>236</v>
      </c>
      <c r="K13" s="13">
        <v>30</v>
      </c>
      <c r="L13" s="10" t="s">
        <v>432</v>
      </c>
      <c r="M13" s="91"/>
      <c r="N13" s="13">
        <v>20</v>
      </c>
      <c r="O13" s="10" t="str">
        <f>O12</f>
        <v>深色蔬菜</v>
      </c>
      <c r="P13" s="10"/>
      <c r="Q13" s="10">
        <v>100</v>
      </c>
      <c r="R13" s="10" t="s">
        <v>237</v>
      </c>
      <c r="S13" s="92"/>
      <c r="T13" s="13">
        <v>5</v>
      </c>
      <c r="U13" s="352"/>
      <c r="V13" s="53">
        <f>X12*15+X14*5+10</f>
        <v>113</v>
      </c>
      <c r="W13" s="26" t="s">
        <v>556</v>
      </c>
      <c r="X13" s="54">
        <v>2.6</v>
      </c>
      <c r="Y13" s="3" t="s">
        <v>16</v>
      </c>
      <c r="Z13" s="3">
        <v>6.2</v>
      </c>
      <c r="AA13" s="3">
        <f>Z13*2</f>
        <v>12.4</v>
      </c>
      <c r="AB13" s="3"/>
      <c r="AC13" s="3">
        <f>Z13*15</f>
        <v>93</v>
      </c>
      <c r="AD13" s="3">
        <f>AA13*4+AC13*4</f>
        <v>421.6</v>
      </c>
    </row>
    <row r="14" spans="1:30" ht="13.5" customHeight="1" x14ac:dyDescent="0.25">
      <c r="A14" s="23">
        <v>8</v>
      </c>
      <c r="B14" s="355"/>
      <c r="C14" s="10" t="s">
        <v>238</v>
      </c>
      <c r="D14" s="13"/>
      <c r="E14" s="13">
        <v>50</v>
      </c>
      <c r="F14" s="10"/>
      <c r="G14" s="13"/>
      <c r="H14" s="13"/>
      <c r="I14" s="10" t="s">
        <v>239</v>
      </c>
      <c r="J14" s="13"/>
      <c r="K14" s="13">
        <v>15</v>
      </c>
      <c r="L14" s="10" t="s">
        <v>433</v>
      </c>
      <c r="M14" s="13"/>
      <c r="N14" s="13">
        <v>30</v>
      </c>
      <c r="O14" s="10"/>
      <c r="P14" s="10"/>
      <c r="Q14" s="10"/>
      <c r="R14" s="10" t="s">
        <v>241</v>
      </c>
      <c r="S14" s="92"/>
      <c r="T14" s="13">
        <v>20</v>
      </c>
      <c r="U14" s="352"/>
      <c r="V14" s="55" t="s">
        <v>8</v>
      </c>
      <c r="W14" s="26" t="s">
        <v>557</v>
      </c>
      <c r="X14" s="54">
        <v>2</v>
      </c>
      <c r="Y14" s="14" t="s">
        <v>17</v>
      </c>
      <c r="Z14" s="3">
        <v>2</v>
      </c>
      <c r="AA14" s="15">
        <f>Z14*7</f>
        <v>14</v>
      </c>
      <c r="AB14" s="3">
        <f>Z14*5</f>
        <v>10</v>
      </c>
      <c r="AC14" s="3" t="s">
        <v>18</v>
      </c>
      <c r="AD14" s="16">
        <f>AA14*4+AB14*9</f>
        <v>146</v>
      </c>
    </row>
    <row r="15" spans="1:30" ht="13.5" customHeight="1" x14ac:dyDescent="0.25">
      <c r="A15" s="23" t="s">
        <v>242</v>
      </c>
      <c r="B15" s="355"/>
      <c r="C15" s="10"/>
      <c r="D15" s="96"/>
      <c r="E15" s="13"/>
      <c r="F15" s="10"/>
      <c r="G15" s="13"/>
      <c r="H15" s="13"/>
      <c r="I15" s="10" t="s">
        <v>243</v>
      </c>
      <c r="J15" s="13"/>
      <c r="K15" s="13">
        <v>3</v>
      </c>
      <c r="L15" s="10" t="s">
        <v>434</v>
      </c>
      <c r="M15" s="13"/>
      <c r="N15" s="13">
        <v>5</v>
      </c>
      <c r="O15" s="10"/>
      <c r="P15" s="17"/>
      <c r="Q15" s="10"/>
      <c r="R15" s="10"/>
      <c r="S15" s="13"/>
      <c r="T15" s="13"/>
      <c r="U15" s="352"/>
      <c r="V15" s="53">
        <f>X13*5+X15*5</f>
        <v>27</v>
      </c>
      <c r="W15" s="26" t="s">
        <v>558</v>
      </c>
      <c r="X15" s="54">
        <v>2.8</v>
      </c>
      <c r="Y15" s="2" t="s">
        <v>19</v>
      </c>
      <c r="Z15" s="3">
        <v>1.6</v>
      </c>
      <c r="AA15" s="3">
        <f>Z15*1</f>
        <v>1.6</v>
      </c>
      <c r="AB15" s="3" t="s">
        <v>18</v>
      </c>
      <c r="AC15" s="3">
        <f>Z15*5</f>
        <v>8</v>
      </c>
      <c r="AD15" s="3">
        <f>AA15*4+AC15*4</f>
        <v>38.4</v>
      </c>
    </row>
    <row r="16" spans="1:30" ht="13.5" customHeight="1" x14ac:dyDescent="0.25">
      <c r="A16" s="354" t="s">
        <v>245</v>
      </c>
      <c r="B16" s="355"/>
      <c r="C16" s="10"/>
      <c r="D16" s="96"/>
      <c r="E16" s="61"/>
      <c r="F16" s="10"/>
      <c r="G16" s="17"/>
      <c r="H16" s="13"/>
      <c r="I16" s="10" t="s">
        <v>244</v>
      </c>
      <c r="J16" s="13"/>
      <c r="K16" s="13">
        <v>5</v>
      </c>
      <c r="L16" s="10" t="s">
        <v>435</v>
      </c>
      <c r="M16" s="13"/>
      <c r="N16" s="13">
        <v>10</v>
      </c>
      <c r="O16" s="10"/>
      <c r="P16" s="17"/>
      <c r="Q16" s="10"/>
      <c r="R16" s="10"/>
      <c r="S16" s="13"/>
      <c r="T16" s="13"/>
      <c r="U16" s="352"/>
      <c r="V16" s="55" t="s">
        <v>10</v>
      </c>
      <c r="W16" s="26" t="s">
        <v>559</v>
      </c>
      <c r="X16" s="54"/>
      <c r="Y16" s="2" t="s">
        <v>20</v>
      </c>
      <c r="Z16" s="3">
        <v>2.5</v>
      </c>
      <c r="AA16" s="3"/>
      <c r="AB16" s="3">
        <f>Z16*5</f>
        <v>12.5</v>
      </c>
      <c r="AC16" s="3" t="s">
        <v>18</v>
      </c>
      <c r="AD16" s="3">
        <f>AB16*9</f>
        <v>112.5</v>
      </c>
    </row>
    <row r="17" spans="1:30" ht="13.5" customHeight="1" x14ac:dyDescent="0.25">
      <c r="A17" s="354"/>
      <c r="B17" s="355"/>
      <c r="C17" s="17"/>
      <c r="D17" s="20"/>
      <c r="E17" s="12"/>
      <c r="F17" s="10"/>
      <c r="G17" s="17"/>
      <c r="H17" s="13"/>
      <c r="I17" s="10"/>
      <c r="J17" s="125"/>
      <c r="K17" s="13"/>
      <c r="L17" s="24"/>
      <c r="M17" s="25"/>
      <c r="N17" s="26"/>
      <c r="O17" s="10"/>
      <c r="P17" s="17"/>
      <c r="Q17" s="10"/>
      <c r="R17" s="10"/>
      <c r="S17" s="17"/>
      <c r="T17" s="13"/>
      <c r="U17" s="352"/>
      <c r="V17" s="53">
        <f>X12*2+X13*7+X14</f>
        <v>32.6</v>
      </c>
      <c r="W17" s="56" t="s">
        <v>560</v>
      </c>
      <c r="X17" s="57"/>
      <c r="Y17" s="2" t="s">
        <v>21</v>
      </c>
      <c r="Z17" s="3">
        <v>1</v>
      </c>
      <c r="AC17" s="2">
        <f>Z17*15</f>
        <v>15</v>
      </c>
    </row>
    <row r="18" spans="1:30" ht="13.5" customHeight="1" x14ac:dyDescent="0.25">
      <c r="A18" s="18" t="s">
        <v>228</v>
      </c>
      <c r="B18" s="19"/>
      <c r="C18" s="17"/>
      <c r="D18" s="20"/>
      <c r="E18" s="12"/>
      <c r="F18" s="10"/>
      <c r="G18" s="17"/>
      <c r="H18" s="13"/>
      <c r="I18" s="10"/>
      <c r="J18" s="125"/>
      <c r="K18" s="13"/>
      <c r="L18" s="10"/>
      <c r="M18" s="125"/>
      <c r="N18" s="10"/>
      <c r="O18" s="10"/>
      <c r="P18" s="17"/>
      <c r="Q18" s="10"/>
      <c r="R18" s="10"/>
      <c r="S18" s="17"/>
      <c r="T18" s="13"/>
      <c r="U18" s="352"/>
      <c r="V18" s="55" t="s">
        <v>11</v>
      </c>
      <c r="W18" s="24"/>
      <c r="X18" s="54"/>
      <c r="AA18" s="2">
        <f>SUM(AA13:AA17)</f>
        <v>28</v>
      </c>
      <c r="AB18" s="2">
        <f>SUM(AB13:AB17)</f>
        <v>22.5</v>
      </c>
      <c r="AC18" s="2">
        <f>SUM(AC13:AC17)</f>
        <v>116</v>
      </c>
      <c r="AD18" s="2">
        <f>AA18*4+AB18*9+AC18*4</f>
        <v>778.5</v>
      </c>
    </row>
    <row r="19" spans="1:30" ht="13.5" customHeight="1" thickBot="1" x14ac:dyDescent="0.3">
      <c r="A19" s="75"/>
      <c r="B19" s="76"/>
      <c r="C19" s="17"/>
      <c r="D19" s="20"/>
      <c r="E19" s="12"/>
      <c r="F19" s="72"/>
      <c r="G19" s="69"/>
      <c r="H19" s="73"/>
      <c r="I19" s="72"/>
      <c r="J19" s="74"/>
      <c r="K19" s="72"/>
      <c r="L19" s="72"/>
      <c r="M19" s="74"/>
      <c r="N19" s="72"/>
      <c r="O19" s="72"/>
      <c r="P19" s="69"/>
      <c r="Q19" s="72"/>
      <c r="R19" s="72"/>
      <c r="S19" s="69"/>
      <c r="T19" s="73"/>
      <c r="U19" s="353"/>
      <c r="V19" s="58">
        <f>V13*4+V15*9+V17*4</f>
        <v>825.4</v>
      </c>
      <c r="W19" s="59"/>
      <c r="X19" s="60"/>
      <c r="AA19" s="21">
        <f>AA18*4/AD18</f>
        <v>0.14386640976236351</v>
      </c>
      <c r="AB19" s="21">
        <f>AB18*9/AD18</f>
        <v>0.26011560693641617</v>
      </c>
      <c r="AC19" s="21">
        <f>AC18*4/AD18</f>
        <v>0.59601798330122024</v>
      </c>
    </row>
    <row r="20" spans="1:30" ht="13.5" customHeight="1" x14ac:dyDescent="0.25">
      <c r="A20" s="22">
        <v>9</v>
      </c>
      <c r="B20" s="355"/>
      <c r="C20" s="65" t="s">
        <v>246</v>
      </c>
      <c r="D20" s="66" t="s">
        <v>196</v>
      </c>
      <c r="E20" s="67"/>
      <c r="F20" s="65" t="s">
        <v>436</v>
      </c>
      <c r="G20" s="65" t="s">
        <v>421</v>
      </c>
      <c r="H20" s="65"/>
      <c r="I20" s="68" t="s">
        <v>713</v>
      </c>
      <c r="J20" s="68" t="s">
        <v>715</v>
      </c>
      <c r="K20" s="68"/>
      <c r="L20" s="65" t="s">
        <v>701</v>
      </c>
      <c r="M20" s="65" t="s">
        <v>703</v>
      </c>
      <c r="N20" s="65"/>
      <c r="O20" s="65" t="str">
        <f>[1]菜單!I15</f>
        <v>深色蔬菜</v>
      </c>
      <c r="P20" s="65" t="s">
        <v>196</v>
      </c>
      <c r="Q20" s="65"/>
      <c r="R20" s="68" t="s">
        <v>339</v>
      </c>
      <c r="S20" s="68" t="s">
        <v>192</v>
      </c>
      <c r="T20" s="68"/>
      <c r="U20" s="351" t="s">
        <v>198</v>
      </c>
      <c r="V20" s="50" t="s">
        <v>6</v>
      </c>
      <c r="W20" s="51" t="s">
        <v>555</v>
      </c>
      <c r="X20" s="52">
        <v>6</v>
      </c>
      <c r="AA20" s="2" t="s">
        <v>12</v>
      </c>
      <c r="AB20" s="2" t="s">
        <v>13</v>
      </c>
      <c r="AC20" s="2" t="s">
        <v>14</v>
      </c>
      <c r="AD20" s="2" t="s">
        <v>15</v>
      </c>
    </row>
    <row r="21" spans="1:30" ht="13.5" customHeight="1" x14ac:dyDescent="0.25">
      <c r="A21" s="23" t="s">
        <v>247</v>
      </c>
      <c r="B21" s="355"/>
      <c r="C21" s="10" t="s">
        <v>186</v>
      </c>
      <c r="D21" s="11"/>
      <c r="E21" s="12">
        <v>220</v>
      </c>
      <c r="F21" s="10" t="s">
        <v>437</v>
      </c>
      <c r="G21" s="91"/>
      <c r="H21" s="13">
        <v>65</v>
      </c>
      <c r="I21" s="10" t="s">
        <v>713</v>
      </c>
      <c r="J21" s="91" t="s">
        <v>714</v>
      </c>
      <c r="K21" s="13">
        <v>20</v>
      </c>
      <c r="L21" s="10" t="s">
        <v>289</v>
      </c>
      <c r="M21" s="91"/>
      <c r="N21" s="13">
        <v>25</v>
      </c>
      <c r="O21" s="10" t="str">
        <f>O20</f>
        <v>深色蔬菜</v>
      </c>
      <c r="P21" s="10"/>
      <c r="Q21" s="10">
        <v>100</v>
      </c>
      <c r="R21" s="82" t="s">
        <v>340</v>
      </c>
      <c r="S21" s="91"/>
      <c r="T21" s="13">
        <v>20</v>
      </c>
      <c r="U21" s="352"/>
      <c r="V21" s="53">
        <f>X20*15+X22*5+10</f>
        <v>110</v>
      </c>
      <c r="W21" s="26" t="s">
        <v>556</v>
      </c>
      <c r="X21" s="54">
        <v>2.5</v>
      </c>
      <c r="Y21" s="3" t="s">
        <v>16</v>
      </c>
      <c r="Z21" s="3">
        <v>6.2</v>
      </c>
      <c r="AA21" s="3">
        <f>Z21*2</f>
        <v>12.4</v>
      </c>
      <c r="AB21" s="3"/>
      <c r="AC21" s="3">
        <f>Z21*15</f>
        <v>93</v>
      </c>
      <c r="AD21" s="3">
        <f>AA21*4+AC21*4</f>
        <v>421.6</v>
      </c>
    </row>
    <row r="22" spans="1:30" ht="13.5" customHeight="1" x14ac:dyDescent="0.25">
      <c r="A22" s="23">
        <v>9</v>
      </c>
      <c r="B22" s="355"/>
      <c r="C22" s="10" t="s">
        <v>43</v>
      </c>
      <c r="D22" s="13"/>
      <c r="E22" s="13">
        <v>10</v>
      </c>
      <c r="F22" s="10"/>
      <c r="G22" s="125"/>
      <c r="H22" s="13"/>
      <c r="I22" s="10"/>
      <c r="J22" s="91"/>
      <c r="K22" s="13"/>
      <c r="L22" s="10" t="s">
        <v>704</v>
      </c>
      <c r="M22" s="92"/>
      <c r="N22" s="13">
        <v>25</v>
      </c>
      <c r="O22" s="10"/>
      <c r="P22" s="10"/>
      <c r="Q22" s="10"/>
      <c r="R22" s="10" t="s">
        <v>341</v>
      </c>
      <c r="S22" s="91"/>
      <c r="T22" s="13">
        <v>5</v>
      </c>
      <c r="U22" s="352"/>
      <c r="V22" s="55" t="s">
        <v>8</v>
      </c>
      <c r="W22" s="26" t="s">
        <v>557</v>
      </c>
      <c r="X22" s="54">
        <v>2</v>
      </c>
      <c r="Y22" s="14" t="s">
        <v>17</v>
      </c>
      <c r="Z22" s="3">
        <v>2.2000000000000002</v>
      </c>
      <c r="AA22" s="15">
        <f>Z22*7</f>
        <v>15.400000000000002</v>
      </c>
      <c r="AB22" s="3">
        <f>Z22*5</f>
        <v>11</v>
      </c>
      <c r="AC22" s="3" t="s">
        <v>18</v>
      </c>
      <c r="AD22" s="16">
        <f>AA22*4+AB22*9</f>
        <v>160.60000000000002</v>
      </c>
    </row>
    <row r="23" spans="1:30" ht="13.5" customHeight="1" x14ac:dyDescent="0.25">
      <c r="A23" s="23" t="s">
        <v>9</v>
      </c>
      <c r="B23" s="355"/>
      <c r="C23" s="10" t="s">
        <v>38</v>
      </c>
      <c r="D23" s="20"/>
      <c r="E23" s="13">
        <v>5</v>
      </c>
      <c r="F23" s="10"/>
      <c r="G23" s="125"/>
      <c r="H23" s="13"/>
      <c r="I23" s="10"/>
      <c r="J23" s="91"/>
      <c r="K23" s="13"/>
      <c r="L23" s="10" t="s">
        <v>38</v>
      </c>
      <c r="M23" s="91"/>
      <c r="N23" s="13">
        <v>5</v>
      </c>
      <c r="O23" s="10"/>
      <c r="P23" s="17"/>
      <c r="Q23" s="10"/>
      <c r="R23" s="10"/>
      <c r="S23" s="91"/>
      <c r="T23" s="13"/>
      <c r="U23" s="352"/>
      <c r="V23" s="53">
        <f>X21*5+X23*5</f>
        <v>25</v>
      </c>
      <c r="W23" s="26" t="s">
        <v>558</v>
      </c>
      <c r="X23" s="54">
        <v>2.5</v>
      </c>
      <c r="Y23" s="2" t="s">
        <v>19</v>
      </c>
      <c r="Z23" s="3">
        <v>1.6</v>
      </c>
      <c r="AA23" s="3">
        <f>Z23*1</f>
        <v>1.6</v>
      </c>
      <c r="AB23" s="3" t="s">
        <v>18</v>
      </c>
      <c r="AC23" s="3">
        <f>Z23*5</f>
        <v>8</v>
      </c>
      <c r="AD23" s="3">
        <f>AA23*4+AC23*4</f>
        <v>38.4</v>
      </c>
    </row>
    <row r="24" spans="1:30" ht="13.5" customHeight="1" x14ac:dyDescent="0.25">
      <c r="A24" s="354" t="s">
        <v>252</v>
      </c>
      <c r="B24" s="355"/>
      <c r="C24" s="10" t="s">
        <v>52</v>
      </c>
      <c r="D24" s="20"/>
      <c r="E24" s="13">
        <v>3</v>
      </c>
      <c r="F24" s="10"/>
      <c r="G24" s="17"/>
      <c r="H24" s="13"/>
      <c r="I24" s="10"/>
      <c r="J24" s="13"/>
      <c r="K24" s="13"/>
      <c r="L24" s="10" t="s">
        <v>705</v>
      </c>
      <c r="M24" s="92" t="s">
        <v>706</v>
      </c>
      <c r="N24" s="13">
        <v>10</v>
      </c>
      <c r="O24" s="10"/>
      <c r="P24" s="17"/>
      <c r="Q24" s="10"/>
      <c r="R24" s="10"/>
      <c r="S24" s="17"/>
      <c r="T24" s="13"/>
      <c r="U24" s="352"/>
      <c r="V24" s="55" t="s">
        <v>10</v>
      </c>
      <c r="W24" s="26" t="s">
        <v>559</v>
      </c>
      <c r="X24" s="54"/>
      <c r="Y24" s="2" t="s">
        <v>20</v>
      </c>
      <c r="Z24" s="3">
        <v>2.5</v>
      </c>
      <c r="AA24" s="3"/>
      <c r="AB24" s="3">
        <f>Z24*5</f>
        <v>12.5</v>
      </c>
      <c r="AC24" s="3" t="s">
        <v>18</v>
      </c>
      <c r="AD24" s="3">
        <f>AB24*9</f>
        <v>112.5</v>
      </c>
    </row>
    <row r="25" spans="1:30" ht="13.5" customHeight="1" x14ac:dyDescent="0.25">
      <c r="A25" s="354"/>
      <c r="B25" s="355"/>
      <c r="C25" s="10" t="s">
        <v>254</v>
      </c>
      <c r="D25" s="20"/>
      <c r="E25" s="13">
        <v>10</v>
      </c>
      <c r="F25" s="10"/>
      <c r="G25" s="17"/>
      <c r="H25" s="13"/>
      <c r="I25" s="10"/>
      <c r="J25" s="125"/>
      <c r="K25" s="13"/>
      <c r="L25" s="24" t="s">
        <v>707</v>
      </c>
      <c r="M25" s="25"/>
      <c r="N25" s="26">
        <v>2</v>
      </c>
      <c r="O25" s="10"/>
      <c r="P25" s="17"/>
      <c r="Q25" s="10"/>
      <c r="R25" s="10"/>
      <c r="S25" s="17"/>
      <c r="T25" s="13"/>
      <c r="U25" s="352"/>
      <c r="V25" s="53">
        <f>X20*2+X21*7+X22</f>
        <v>31.5</v>
      </c>
      <c r="W25" s="56" t="s">
        <v>560</v>
      </c>
      <c r="X25" s="57"/>
      <c r="Y25" s="2" t="s">
        <v>21</v>
      </c>
      <c r="AC25" s="2">
        <f>Z25*15</f>
        <v>0</v>
      </c>
    </row>
    <row r="26" spans="1:30" ht="13.5" customHeight="1" x14ac:dyDescent="0.25">
      <c r="A26" s="18" t="s">
        <v>256</v>
      </c>
      <c r="B26" s="19"/>
      <c r="C26" s="17"/>
      <c r="D26" s="20"/>
      <c r="E26" s="12"/>
      <c r="F26" s="10"/>
      <c r="G26" s="17"/>
      <c r="H26" s="13"/>
      <c r="I26" s="10"/>
      <c r="J26" s="125"/>
      <c r="K26" s="10"/>
      <c r="L26" s="10"/>
      <c r="M26" s="125"/>
      <c r="N26" s="10"/>
      <c r="O26" s="10"/>
      <c r="P26" s="17"/>
      <c r="Q26" s="10"/>
      <c r="R26" s="10"/>
      <c r="S26" s="17"/>
      <c r="T26" s="13"/>
      <c r="U26" s="352"/>
      <c r="V26" s="55" t="s">
        <v>11</v>
      </c>
      <c r="W26" s="24"/>
      <c r="X26" s="54"/>
      <c r="AA26" s="2">
        <f>SUM(AA21:AA25)</f>
        <v>29.400000000000006</v>
      </c>
      <c r="AB26" s="2">
        <f>SUM(AB21:AB25)</f>
        <v>23.5</v>
      </c>
      <c r="AC26" s="2">
        <f>SUM(AC21:AC25)</f>
        <v>101</v>
      </c>
      <c r="AD26" s="2">
        <f>AA26*4+AB26*9+AC26*4</f>
        <v>733.1</v>
      </c>
    </row>
    <row r="27" spans="1:30" ht="13.5" customHeight="1" thickBot="1" x14ac:dyDescent="0.3">
      <c r="A27" s="75"/>
      <c r="B27" s="76"/>
      <c r="C27" s="17"/>
      <c r="D27" s="20"/>
      <c r="E27" s="12"/>
      <c r="F27" s="72"/>
      <c r="G27" s="69"/>
      <c r="H27" s="73"/>
      <c r="I27" s="72"/>
      <c r="J27" s="74"/>
      <c r="K27" s="72"/>
      <c r="L27" s="72"/>
      <c r="M27" s="74"/>
      <c r="N27" s="72"/>
      <c r="O27" s="72"/>
      <c r="P27" s="69"/>
      <c r="Q27" s="72"/>
      <c r="R27" s="72"/>
      <c r="S27" s="69"/>
      <c r="T27" s="73"/>
      <c r="U27" s="353"/>
      <c r="V27" s="58">
        <f>V21*4+V23*9+V25*4</f>
        <v>791</v>
      </c>
      <c r="W27" s="59"/>
      <c r="X27" s="60"/>
      <c r="AA27" s="21">
        <f>AA26*4/AD26</f>
        <v>0.16041467739735374</v>
      </c>
      <c r="AB27" s="21">
        <f>AB26*9/AD26</f>
        <v>0.28850088664575091</v>
      </c>
      <c r="AC27" s="21">
        <f>AC26*4/AD26</f>
        <v>0.55108443595689538</v>
      </c>
    </row>
    <row r="28" spans="1:30" ht="13.5" customHeight="1" x14ac:dyDescent="0.25">
      <c r="A28" s="22">
        <v>9</v>
      </c>
      <c r="B28" s="355"/>
      <c r="C28" s="65" t="s">
        <v>257</v>
      </c>
      <c r="D28" s="65" t="s">
        <v>258</v>
      </c>
      <c r="E28" s="65"/>
      <c r="F28" s="68" t="s">
        <v>259</v>
      </c>
      <c r="G28" s="68" t="s">
        <v>260</v>
      </c>
      <c r="H28" s="68"/>
      <c r="I28" s="68" t="s">
        <v>438</v>
      </c>
      <c r="J28" s="68" t="s">
        <v>498</v>
      </c>
      <c r="K28" s="68"/>
      <c r="L28" s="68" t="s">
        <v>443</v>
      </c>
      <c r="M28" s="68" t="s">
        <v>488</v>
      </c>
      <c r="N28" s="68"/>
      <c r="O28" s="65" t="str">
        <f>[1]菜單!M15</f>
        <v>深色蔬菜</v>
      </c>
      <c r="P28" s="65" t="s">
        <v>196</v>
      </c>
      <c r="Q28" s="65"/>
      <c r="R28" s="68" t="s">
        <v>262</v>
      </c>
      <c r="S28" s="68" t="s">
        <v>260</v>
      </c>
      <c r="T28" s="68" t="s">
        <v>263</v>
      </c>
      <c r="U28" s="351" t="s">
        <v>198</v>
      </c>
      <c r="V28" s="50" t="s">
        <v>6</v>
      </c>
      <c r="W28" s="51" t="s">
        <v>555</v>
      </c>
      <c r="X28" s="52">
        <v>6.3</v>
      </c>
      <c r="Y28" s="79" t="s">
        <v>47</v>
      </c>
      <c r="Z28" s="79" t="s">
        <v>48</v>
      </c>
      <c r="AA28" s="2" t="s">
        <v>12</v>
      </c>
      <c r="AB28" s="2" t="s">
        <v>13</v>
      </c>
      <c r="AC28" s="2" t="s">
        <v>14</v>
      </c>
      <c r="AD28" s="2" t="s">
        <v>15</v>
      </c>
    </row>
    <row r="29" spans="1:30" ht="13.5" customHeight="1" x14ac:dyDescent="0.25">
      <c r="A29" s="23" t="s">
        <v>7</v>
      </c>
      <c r="B29" s="355"/>
      <c r="C29" s="10" t="s">
        <v>53</v>
      </c>
      <c r="D29" s="13"/>
      <c r="E29" s="13">
        <v>80</v>
      </c>
      <c r="F29" s="10" t="s">
        <v>57</v>
      </c>
      <c r="G29" s="13"/>
      <c r="H29" s="13">
        <v>50</v>
      </c>
      <c r="I29" s="10" t="s">
        <v>439</v>
      </c>
      <c r="J29" s="13"/>
      <c r="K29" s="13">
        <v>30</v>
      </c>
      <c r="L29" s="10" t="s">
        <v>443</v>
      </c>
      <c r="M29" s="13"/>
      <c r="N29" s="13">
        <v>30</v>
      </c>
      <c r="O29" s="10" t="str">
        <f>O28</f>
        <v>深色蔬菜</v>
      </c>
      <c r="P29" s="10"/>
      <c r="Q29" s="10">
        <v>100</v>
      </c>
      <c r="R29" s="82" t="s">
        <v>43</v>
      </c>
      <c r="S29" s="91"/>
      <c r="T29" s="13">
        <v>20</v>
      </c>
      <c r="U29" s="352"/>
      <c r="V29" s="53">
        <f>X28*15+X30*5+10+X32*15</f>
        <v>114.5</v>
      </c>
      <c r="W29" s="26" t="s">
        <v>556</v>
      </c>
      <c r="X29" s="54">
        <v>2.5</v>
      </c>
      <c r="Y29" s="79">
        <f>V31*9/V35*100</f>
        <v>27.729849642593052</v>
      </c>
      <c r="Z29" s="79">
        <f>V33*4/V35*100</f>
        <v>15.824500862706433</v>
      </c>
      <c r="AA29" s="3">
        <f>Z29*2</f>
        <v>31.649001725412866</v>
      </c>
      <c r="AB29" s="3"/>
      <c r="AC29" s="3">
        <f>Z29*15</f>
        <v>237.3675129405965</v>
      </c>
      <c r="AD29" s="3">
        <f>AA29*4+AC29*4</f>
        <v>1076.0660586640374</v>
      </c>
    </row>
    <row r="30" spans="1:30" ht="13.5" customHeight="1" x14ac:dyDescent="0.25">
      <c r="A30" s="23">
        <v>10</v>
      </c>
      <c r="B30" s="355"/>
      <c r="C30" s="10" t="s">
        <v>72</v>
      </c>
      <c r="D30" s="13"/>
      <c r="E30" s="13">
        <v>30</v>
      </c>
      <c r="F30" s="10" t="s">
        <v>264</v>
      </c>
      <c r="G30" s="13"/>
      <c r="H30" s="13">
        <v>10</v>
      </c>
      <c r="I30" s="10" t="s">
        <v>440</v>
      </c>
      <c r="J30" s="13" t="s">
        <v>441</v>
      </c>
      <c r="K30" s="13">
        <v>20</v>
      </c>
      <c r="L30" s="10"/>
      <c r="M30" s="13"/>
      <c r="N30" s="13"/>
      <c r="O30" s="10"/>
      <c r="P30" s="10"/>
      <c r="Q30" s="10"/>
      <c r="R30" s="10" t="s">
        <v>38</v>
      </c>
      <c r="S30" s="13"/>
      <c r="T30" s="13">
        <v>2</v>
      </c>
      <c r="U30" s="352"/>
      <c r="V30" s="55" t="s">
        <v>8</v>
      </c>
      <c r="W30" s="26" t="s">
        <v>557</v>
      </c>
      <c r="X30" s="54">
        <v>2</v>
      </c>
      <c r="Y30" s="42"/>
      <c r="Z30" s="42"/>
      <c r="AA30" s="15">
        <f>Z30*7</f>
        <v>0</v>
      </c>
      <c r="AB30" s="3">
        <f>Z30*5</f>
        <v>0</v>
      </c>
      <c r="AC30" s="3" t="s">
        <v>18</v>
      </c>
      <c r="AD30" s="16">
        <f>AA30*4+AB30*9</f>
        <v>0</v>
      </c>
    </row>
    <row r="31" spans="1:30" ht="13.5" customHeight="1" x14ac:dyDescent="0.25">
      <c r="A31" s="23" t="s">
        <v>9</v>
      </c>
      <c r="B31" s="355"/>
      <c r="C31" s="10" t="s">
        <v>265</v>
      </c>
      <c r="D31" s="20"/>
      <c r="E31" s="61">
        <v>20</v>
      </c>
      <c r="F31" s="10" t="s">
        <v>266</v>
      </c>
      <c r="G31" s="13"/>
      <c r="H31" s="13">
        <v>5</v>
      </c>
      <c r="I31" s="10" t="s">
        <v>442</v>
      </c>
      <c r="J31" s="13"/>
      <c r="K31" s="13">
        <v>15</v>
      </c>
      <c r="L31" s="10"/>
      <c r="M31" s="13"/>
      <c r="N31" s="13"/>
      <c r="O31" s="10"/>
      <c r="P31" s="17"/>
      <c r="Q31" s="10"/>
      <c r="R31" s="10" t="s">
        <v>41</v>
      </c>
      <c r="S31" s="13"/>
      <c r="T31" s="13">
        <v>10</v>
      </c>
      <c r="U31" s="352"/>
      <c r="V31" s="53">
        <f>X29*5+X31*5</f>
        <v>25</v>
      </c>
      <c r="W31" s="26" t="s">
        <v>558</v>
      </c>
      <c r="X31" s="54">
        <v>2.5</v>
      </c>
      <c r="Y31" s="42"/>
      <c r="Z31" s="42"/>
      <c r="AA31" s="3">
        <f>Z31*1</f>
        <v>0</v>
      </c>
      <c r="AB31" s="3" t="s">
        <v>18</v>
      </c>
      <c r="AC31" s="3">
        <f>Z31*5</f>
        <v>0</v>
      </c>
      <c r="AD31" s="3">
        <f>AA31*4+AC31*4</f>
        <v>0</v>
      </c>
    </row>
    <row r="32" spans="1:30" ht="13.5" customHeight="1" x14ac:dyDescent="0.25">
      <c r="A32" s="354" t="s">
        <v>268</v>
      </c>
      <c r="B32" s="355"/>
      <c r="C32" s="17"/>
      <c r="D32" s="20"/>
      <c r="E32" s="12"/>
      <c r="F32" s="10"/>
      <c r="G32" s="17"/>
      <c r="H32" s="13"/>
      <c r="I32" s="10"/>
      <c r="J32" s="125"/>
      <c r="K32" s="13"/>
      <c r="L32" s="10"/>
      <c r="M32" s="125"/>
      <c r="N32" s="13"/>
      <c r="O32" s="10"/>
      <c r="P32" s="17"/>
      <c r="Q32" s="10"/>
      <c r="R32" s="10" t="s">
        <v>42</v>
      </c>
      <c r="S32" s="91"/>
      <c r="T32" s="13">
        <v>5</v>
      </c>
      <c r="U32" s="352"/>
      <c r="V32" s="55" t="s">
        <v>10</v>
      </c>
      <c r="W32" s="26" t="s">
        <v>559</v>
      </c>
      <c r="X32" s="54"/>
      <c r="Y32" s="42"/>
      <c r="Z32" s="42"/>
      <c r="AA32" s="3"/>
      <c r="AB32" s="3">
        <f>Z32*5</f>
        <v>0</v>
      </c>
      <c r="AC32" s="3" t="s">
        <v>18</v>
      </c>
      <c r="AD32" s="3">
        <f>AB32*9</f>
        <v>0</v>
      </c>
    </row>
    <row r="33" spans="1:30" ht="13.5" customHeight="1" x14ac:dyDescent="0.25">
      <c r="A33" s="354"/>
      <c r="B33" s="355"/>
      <c r="C33" s="17"/>
      <c r="D33" s="20"/>
      <c r="E33" s="12"/>
      <c r="F33" s="10"/>
      <c r="G33" s="17"/>
      <c r="H33" s="13"/>
      <c r="I33" s="10"/>
      <c r="J33" s="91"/>
      <c r="K33" s="13"/>
      <c r="L33" s="24"/>
      <c r="M33" s="25"/>
      <c r="N33" s="26"/>
      <c r="O33" s="10"/>
      <c r="P33" s="17"/>
      <c r="Q33" s="10"/>
      <c r="R33" s="10"/>
      <c r="S33" s="17"/>
      <c r="T33" s="13"/>
      <c r="U33" s="352"/>
      <c r="V33" s="53">
        <f>X28*2+X29*7+X30</f>
        <v>32.1</v>
      </c>
      <c r="W33" s="56" t="s">
        <v>560</v>
      </c>
      <c r="X33" s="57"/>
      <c r="Y33" s="41"/>
      <c r="Z33" s="41"/>
      <c r="AC33" s="2">
        <f>Z33*15</f>
        <v>0</v>
      </c>
    </row>
    <row r="34" spans="1:30" ht="13.5" customHeight="1" x14ac:dyDescent="0.25">
      <c r="A34" s="18" t="s">
        <v>270</v>
      </c>
      <c r="B34" s="19"/>
      <c r="C34" s="17"/>
      <c r="D34" s="20"/>
      <c r="E34" s="12"/>
      <c r="F34" s="10"/>
      <c r="G34" s="17"/>
      <c r="H34" s="13"/>
      <c r="I34" s="10"/>
      <c r="J34" s="125"/>
      <c r="K34" s="10"/>
      <c r="L34" s="10"/>
      <c r="M34" s="125"/>
      <c r="N34" s="10"/>
      <c r="O34" s="10"/>
      <c r="P34" s="17"/>
      <c r="Q34" s="10"/>
      <c r="R34" s="10"/>
      <c r="S34" s="17"/>
      <c r="T34" s="13"/>
      <c r="U34" s="352"/>
      <c r="V34" s="55" t="s">
        <v>11</v>
      </c>
      <c r="W34" s="24"/>
      <c r="X34" s="54"/>
      <c r="Y34" s="80" t="s">
        <v>45</v>
      </c>
      <c r="Z34" s="80" t="s">
        <v>46</v>
      </c>
      <c r="AA34" s="2">
        <f>SUM(AA29:AA33)</f>
        <v>31.649001725412866</v>
      </c>
      <c r="AB34" s="2">
        <f>SUM(AB29:AB33)</f>
        <v>0</v>
      </c>
      <c r="AC34" s="2">
        <f>SUM(AC29:AC33)</f>
        <v>237.3675129405965</v>
      </c>
      <c r="AD34" s="2">
        <f>AA34*4+AB34*9+AC34*4</f>
        <v>1076.0660586640374</v>
      </c>
    </row>
    <row r="35" spans="1:30" ht="13.5" customHeight="1" x14ac:dyDescent="0.25">
      <c r="A35" s="27"/>
      <c r="B35" s="28"/>
      <c r="C35" s="17"/>
      <c r="D35" s="20"/>
      <c r="E35" s="12"/>
      <c r="F35" s="72"/>
      <c r="G35" s="69"/>
      <c r="H35" s="73"/>
      <c r="I35" s="72"/>
      <c r="J35" s="74"/>
      <c r="K35" s="72"/>
      <c r="L35" s="72"/>
      <c r="M35" s="74"/>
      <c r="N35" s="72"/>
      <c r="O35" s="72"/>
      <c r="P35" s="69"/>
      <c r="Q35" s="72"/>
      <c r="R35" s="72"/>
      <c r="S35" s="69"/>
      <c r="T35" s="73"/>
      <c r="U35" s="353"/>
      <c r="V35" s="148">
        <f>V29*4+V31*9+V33*4</f>
        <v>811.4</v>
      </c>
      <c r="W35" s="59"/>
      <c r="X35" s="60"/>
      <c r="Y35" s="81">
        <f>B35+E35+H35+K35+N35+Q35</f>
        <v>0</v>
      </c>
      <c r="Z35" s="81">
        <f>C35+F35+I35+L35+O35+R35</f>
        <v>0</v>
      </c>
      <c r="AA35" s="21">
        <f>AA34*4/AD34</f>
        <v>0.11764705882352941</v>
      </c>
      <c r="AB35" s="21">
        <f>AB34*9/AD34</f>
        <v>0</v>
      </c>
      <c r="AC35" s="21">
        <f>AC34*4/AD34</f>
        <v>0.88235294117647056</v>
      </c>
    </row>
    <row r="36" spans="1:30" ht="13.5" customHeight="1" x14ac:dyDescent="0.25">
      <c r="A36" s="22">
        <v>9</v>
      </c>
      <c r="B36" s="348"/>
      <c r="C36" s="65" t="s">
        <v>216</v>
      </c>
      <c r="D36" s="66" t="s">
        <v>271</v>
      </c>
      <c r="E36" s="67"/>
      <c r="F36" s="68" t="s">
        <v>272</v>
      </c>
      <c r="G36" s="68" t="s">
        <v>206</v>
      </c>
      <c r="H36" s="68"/>
      <c r="I36" s="147" t="s">
        <v>535</v>
      </c>
      <c r="J36" s="68" t="s">
        <v>536</v>
      </c>
      <c r="K36" s="68"/>
      <c r="L36" s="68" t="s">
        <v>273</v>
      </c>
      <c r="M36" s="68" t="s">
        <v>274</v>
      </c>
      <c r="N36" s="68"/>
      <c r="O36" s="65" t="s">
        <v>94</v>
      </c>
      <c r="P36" s="65" t="s">
        <v>261</v>
      </c>
      <c r="Q36" s="65"/>
      <c r="R36" s="65" t="s">
        <v>275</v>
      </c>
      <c r="S36" s="65" t="s">
        <v>260</v>
      </c>
      <c r="T36" s="65"/>
      <c r="U36" s="351" t="s">
        <v>276</v>
      </c>
      <c r="V36" s="55" t="s">
        <v>6</v>
      </c>
      <c r="W36" s="51" t="s">
        <v>555</v>
      </c>
      <c r="X36" s="52">
        <v>5.5</v>
      </c>
      <c r="Y36" s="79" t="s">
        <v>47</v>
      </c>
      <c r="Z36" s="79" t="s">
        <v>48</v>
      </c>
    </row>
    <row r="37" spans="1:30" ht="13.5" customHeight="1" x14ac:dyDescent="0.25">
      <c r="A37" s="23" t="s">
        <v>7</v>
      </c>
      <c r="B37" s="349"/>
      <c r="C37" s="10" t="s">
        <v>53</v>
      </c>
      <c r="D37" s="11"/>
      <c r="E37" s="61">
        <v>110</v>
      </c>
      <c r="F37" s="10" t="s">
        <v>277</v>
      </c>
      <c r="G37" s="13"/>
      <c r="H37" s="13">
        <v>40</v>
      </c>
      <c r="I37" s="10" t="s">
        <v>537</v>
      </c>
      <c r="J37" s="13"/>
      <c r="K37" s="13">
        <v>35</v>
      </c>
      <c r="L37" s="10" t="s">
        <v>278</v>
      </c>
      <c r="M37" s="13"/>
      <c r="N37" s="13">
        <v>40</v>
      </c>
      <c r="O37" s="10" t="str">
        <f>O36</f>
        <v>淺色蔬菜</v>
      </c>
      <c r="P37" s="10"/>
      <c r="Q37" s="10">
        <v>100</v>
      </c>
      <c r="R37" s="10" t="s">
        <v>279</v>
      </c>
      <c r="S37" s="92" t="s">
        <v>280</v>
      </c>
      <c r="T37" s="13">
        <v>20</v>
      </c>
      <c r="U37" s="352"/>
      <c r="V37" s="53">
        <f>X36*15+X38*5+10</f>
        <v>102.5</v>
      </c>
      <c r="W37" s="26" t="s">
        <v>556</v>
      </c>
      <c r="X37" s="54">
        <v>2.5</v>
      </c>
      <c r="Y37" s="79">
        <f>V39*9/V43*100</f>
        <v>29.722589167767506</v>
      </c>
      <c r="Z37" s="79">
        <f>V41*4/V43*100</f>
        <v>16.116248348745046</v>
      </c>
    </row>
    <row r="38" spans="1:30" ht="13.5" customHeight="1" x14ac:dyDescent="0.25">
      <c r="A38" s="23">
        <v>11</v>
      </c>
      <c r="B38" s="349"/>
      <c r="C38" s="10"/>
      <c r="D38" s="11"/>
      <c r="E38" s="61"/>
      <c r="F38" s="10" t="s">
        <v>269</v>
      </c>
      <c r="G38" s="13"/>
      <c r="H38" s="13">
        <v>40</v>
      </c>
      <c r="I38" s="10" t="s">
        <v>38</v>
      </c>
      <c r="J38" s="140"/>
      <c r="K38" s="13">
        <v>5</v>
      </c>
      <c r="L38" s="98"/>
      <c r="M38" s="20"/>
      <c r="N38" s="61"/>
      <c r="O38" s="10"/>
      <c r="P38" s="10"/>
      <c r="Q38" s="10"/>
      <c r="R38" s="10" t="s">
        <v>281</v>
      </c>
      <c r="S38" s="92"/>
      <c r="T38" s="13">
        <v>10</v>
      </c>
      <c r="U38" s="352"/>
      <c r="V38" s="55" t="s">
        <v>8</v>
      </c>
      <c r="W38" s="26" t="s">
        <v>557</v>
      </c>
      <c r="X38" s="54">
        <v>2</v>
      </c>
      <c r="Y38" s="42"/>
      <c r="Z38" s="42"/>
    </row>
    <row r="39" spans="1:30" ht="13.5" customHeight="1" x14ac:dyDescent="0.25">
      <c r="A39" s="23" t="s">
        <v>9</v>
      </c>
      <c r="B39" s="349"/>
      <c r="C39" s="10"/>
      <c r="D39" s="11"/>
      <c r="E39" s="61"/>
      <c r="F39" s="10" t="s">
        <v>267</v>
      </c>
      <c r="G39" s="13"/>
      <c r="H39" s="13">
        <v>5</v>
      </c>
      <c r="I39" s="10" t="s">
        <v>538</v>
      </c>
      <c r="J39" s="91"/>
      <c r="K39" s="13">
        <v>10</v>
      </c>
      <c r="L39" s="10"/>
      <c r="M39" s="20"/>
      <c r="N39" s="61"/>
      <c r="O39" s="10"/>
      <c r="P39" s="17"/>
      <c r="Q39" s="10"/>
      <c r="R39" s="10" t="s">
        <v>282</v>
      </c>
      <c r="S39" s="13"/>
      <c r="T39" s="13"/>
      <c r="U39" s="352"/>
      <c r="V39" s="53">
        <f>X37*5+X39*5</f>
        <v>25</v>
      </c>
      <c r="W39" s="26" t="s">
        <v>558</v>
      </c>
      <c r="X39" s="54">
        <v>2.5</v>
      </c>
      <c r="Y39" s="42"/>
      <c r="Z39" s="42"/>
    </row>
    <row r="40" spans="1:30" ht="13.5" customHeight="1" x14ac:dyDescent="0.25">
      <c r="A40" s="354" t="s">
        <v>283</v>
      </c>
      <c r="B40" s="349"/>
      <c r="C40" s="10"/>
      <c r="D40" s="91"/>
      <c r="E40" s="13"/>
      <c r="F40" s="10"/>
      <c r="G40" s="17"/>
      <c r="H40" s="13"/>
      <c r="I40" s="10"/>
      <c r="J40" s="13"/>
      <c r="K40" s="13"/>
      <c r="L40" s="10"/>
      <c r="M40" s="20"/>
      <c r="N40" s="61"/>
      <c r="O40" s="10"/>
      <c r="P40" s="17"/>
      <c r="Q40" s="10"/>
      <c r="R40" s="10"/>
      <c r="S40" s="91"/>
      <c r="T40" s="13"/>
      <c r="U40" s="352"/>
      <c r="V40" s="55" t="s">
        <v>10</v>
      </c>
      <c r="W40" s="26" t="s">
        <v>559</v>
      </c>
      <c r="X40" s="54"/>
      <c r="Y40" s="42"/>
      <c r="Z40" s="42"/>
    </row>
    <row r="41" spans="1:30" ht="13.5" customHeight="1" x14ac:dyDescent="0.25">
      <c r="A41" s="357"/>
      <c r="B41" s="350"/>
      <c r="C41" s="10"/>
      <c r="D41" s="20"/>
      <c r="E41" s="61"/>
      <c r="F41" s="10"/>
      <c r="G41" s="17"/>
      <c r="H41" s="13"/>
      <c r="I41" s="10"/>
      <c r="J41" s="125"/>
      <c r="K41" s="13"/>
      <c r="L41" s="10"/>
      <c r="M41" s="125"/>
      <c r="N41" s="13"/>
      <c r="O41" s="10"/>
      <c r="P41" s="17"/>
      <c r="Q41" s="10"/>
      <c r="R41" s="10"/>
      <c r="S41" s="17"/>
      <c r="T41" s="13"/>
      <c r="U41" s="352"/>
      <c r="V41" s="53">
        <f>X36*2+X37*7+X38</f>
        <v>30.5</v>
      </c>
      <c r="W41" s="56" t="s">
        <v>560</v>
      </c>
      <c r="X41" s="57"/>
      <c r="Y41" s="41"/>
      <c r="Z41" s="41"/>
    </row>
    <row r="42" spans="1:30" ht="13.5" customHeight="1" x14ac:dyDescent="0.25">
      <c r="A42" s="18" t="s">
        <v>270</v>
      </c>
      <c r="B42" s="19"/>
      <c r="C42" s="10"/>
      <c r="D42" s="20"/>
      <c r="E42" s="61"/>
      <c r="F42" s="10"/>
      <c r="G42" s="17"/>
      <c r="H42" s="13"/>
      <c r="I42" s="10"/>
      <c r="J42" s="125"/>
      <c r="K42" s="13"/>
      <c r="L42" s="10"/>
      <c r="M42" s="125"/>
      <c r="N42" s="13"/>
      <c r="O42" s="10"/>
      <c r="P42" s="17"/>
      <c r="Q42" s="10"/>
      <c r="R42" s="10"/>
      <c r="S42" s="17"/>
      <c r="T42" s="13"/>
      <c r="U42" s="352"/>
      <c r="V42" s="55" t="s">
        <v>11</v>
      </c>
      <c r="W42" s="24"/>
      <c r="X42" s="54"/>
      <c r="Y42" s="80" t="s">
        <v>45</v>
      </c>
      <c r="Z42" s="80" t="s">
        <v>46</v>
      </c>
    </row>
    <row r="43" spans="1:30" ht="13.5" customHeight="1" thickBot="1" x14ac:dyDescent="0.3">
      <c r="A43" s="29"/>
      <c r="B43" s="30"/>
      <c r="C43" s="34"/>
      <c r="D43" s="31"/>
      <c r="E43" s="36"/>
      <c r="F43" s="34"/>
      <c r="G43" s="31"/>
      <c r="H43" s="36"/>
      <c r="I43" s="34"/>
      <c r="J43" s="35"/>
      <c r="K43" s="34"/>
      <c r="L43" s="34"/>
      <c r="M43" s="35"/>
      <c r="N43" s="34"/>
      <c r="O43" s="34"/>
      <c r="P43" s="31"/>
      <c r="Q43" s="34"/>
      <c r="R43" s="34"/>
      <c r="S43" s="31"/>
      <c r="T43" s="36"/>
      <c r="U43" s="356"/>
      <c r="V43" s="62">
        <f>V37*4+V39*9+V41*4</f>
        <v>757</v>
      </c>
      <c r="W43" s="63"/>
      <c r="X43" s="64"/>
      <c r="Y43" s="81">
        <f>B43+E43+H43+K43+N43+Q43</f>
        <v>0</v>
      </c>
      <c r="Z43" s="81">
        <f>C43+F43+I43+L43+O43+R43</f>
        <v>0</v>
      </c>
    </row>
  </sheetData>
  <mergeCells count="16">
    <mergeCell ref="A1:X1"/>
    <mergeCell ref="B4:B9"/>
    <mergeCell ref="U4:U11"/>
    <mergeCell ref="A8:A9"/>
    <mergeCell ref="B12:B17"/>
    <mergeCell ref="U12:U19"/>
    <mergeCell ref="A16:A17"/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</mergeCells>
  <phoneticPr fontId="19" type="noConversion"/>
  <printOptions horizontalCentered="1" verticalCentered="1"/>
  <pageMargins left="0.39370078740157483" right="0.39370078740157483" top="0.19685039370078741" bottom="0.19685039370078741" header="0.51181102362204722" footer="0.23622047244094491"/>
  <pageSetup paperSize="9" scale="9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"/>
  <sheetViews>
    <sheetView topLeftCell="A16" zoomScaleNormal="100" workbookViewId="0">
      <selection activeCell="X13" sqref="X13"/>
    </sheetView>
  </sheetViews>
  <sheetFormatPr defaultColWidth="9" defaultRowHeight="13.5" customHeight="1" x14ac:dyDescent="0.25"/>
  <cols>
    <col min="1" max="1" width="3.75" style="37" customWidth="1"/>
    <col min="2" max="2" width="0" style="9" hidden="1" customWidth="1"/>
    <col min="3" max="3" width="10.875" style="9" customWidth="1"/>
    <col min="4" max="4" width="3.75" style="38" customWidth="1"/>
    <col min="5" max="5" width="3.75" style="37" customWidth="1"/>
    <col min="6" max="6" width="10.875" style="9" customWidth="1"/>
    <col min="7" max="7" width="3.75" style="38" customWidth="1"/>
    <col min="8" max="8" width="3.75" style="37" customWidth="1"/>
    <col min="9" max="9" width="10.875" style="9" customWidth="1"/>
    <col min="10" max="10" width="3.75" style="38" customWidth="1"/>
    <col min="11" max="11" width="3.75" style="37" customWidth="1"/>
    <col min="12" max="12" width="10.875" style="9" customWidth="1"/>
    <col min="13" max="13" width="3.75" style="38" customWidth="1"/>
    <col min="14" max="14" width="3.75" style="37" customWidth="1"/>
    <col min="15" max="15" width="10.875" style="9" customWidth="1"/>
    <col min="16" max="16" width="3.75" style="38" customWidth="1"/>
    <col min="17" max="17" width="3.75" style="37" customWidth="1"/>
    <col min="18" max="18" width="10.875" style="9" customWidth="1"/>
    <col min="19" max="19" width="3.75" style="38" customWidth="1"/>
    <col min="20" max="20" width="3.75" style="37" customWidth="1"/>
    <col min="21" max="21" width="3.75" style="9" customWidth="1"/>
    <col min="22" max="22" width="8.375" style="39" customWidth="1"/>
    <col min="23" max="23" width="8.375" style="40" customWidth="1"/>
    <col min="24" max="24" width="4.125" style="38" customWidth="1"/>
    <col min="25" max="25" width="6" style="2" hidden="1" customWidth="1"/>
    <col min="26" max="26" width="5.5" style="3" hidden="1" customWidth="1"/>
    <col min="27" max="27" width="7.75" style="2" hidden="1" customWidth="1"/>
    <col min="28" max="28" width="8" style="2" hidden="1" customWidth="1"/>
    <col min="29" max="29" width="7.875" style="2" hidden="1" customWidth="1"/>
    <col min="30" max="30" width="7.5" style="2" hidden="1" customWidth="1"/>
    <col min="31" max="16384" width="9" style="9"/>
  </cols>
  <sheetData>
    <row r="1" spans="1:30" s="2" customFormat="1" ht="18.75" customHeight="1" x14ac:dyDescent="0.3">
      <c r="A1" s="347" t="s">
        <v>539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Z1" s="3"/>
    </row>
    <row r="2" spans="1:30" s="2" customFormat="1" ht="13.5" customHeight="1" thickBot="1" x14ac:dyDescent="0.3">
      <c r="A2" s="4" t="s">
        <v>22</v>
      </c>
      <c r="B2" s="5"/>
      <c r="C2" s="1"/>
      <c r="D2" s="6"/>
      <c r="E2" s="6"/>
      <c r="F2" s="1"/>
      <c r="G2" s="6"/>
      <c r="H2" s="6"/>
      <c r="I2" s="1"/>
      <c r="J2" s="6"/>
      <c r="K2" s="6"/>
      <c r="L2" s="1"/>
      <c r="M2" s="6"/>
      <c r="N2" s="6"/>
      <c r="O2" s="1"/>
      <c r="P2" s="6"/>
      <c r="Q2" s="6"/>
      <c r="S2" s="6"/>
      <c r="T2" s="6"/>
      <c r="U2" s="1"/>
      <c r="V2" s="7"/>
      <c r="W2" s="8"/>
      <c r="X2" s="1"/>
      <c r="Z2" s="3"/>
    </row>
    <row r="3" spans="1:30" ht="13.5" customHeight="1" x14ac:dyDescent="0.25">
      <c r="A3" s="43" t="s">
        <v>187</v>
      </c>
      <c r="B3" s="44" t="s">
        <v>0</v>
      </c>
      <c r="C3" s="45" t="s">
        <v>1</v>
      </c>
      <c r="D3" s="46" t="s">
        <v>188</v>
      </c>
      <c r="E3" s="47" t="s">
        <v>189</v>
      </c>
      <c r="F3" s="45" t="s">
        <v>2</v>
      </c>
      <c r="G3" s="45" t="s">
        <v>188</v>
      </c>
      <c r="H3" s="45" t="s">
        <v>189</v>
      </c>
      <c r="I3" s="45" t="s">
        <v>3</v>
      </c>
      <c r="J3" s="45" t="s">
        <v>188</v>
      </c>
      <c r="K3" s="45" t="s">
        <v>189</v>
      </c>
      <c r="L3" s="45" t="s">
        <v>3</v>
      </c>
      <c r="M3" s="45" t="s">
        <v>188</v>
      </c>
      <c r="N3" s="45" t="s">
        <v>189</v>
      </c>
      <c r="O3" s="45" t="s">
        <v>3</v>
      </c>
      <c r="P3" s="45" t="s">
        <v>188</v>
      </c>
      <c r="Q3" s="45" t="s">
        <v>189</v>
      </c>
      <c r="R3" s="46" t="s">
        <v>4</v>
      </c>
      <c r="S3" s="45" t="s">
        <v>188</v>
      </c>
      <c r="T3" s="45" t="s">
        <v>189</v>
      </c>
      <c r="U3" s="45" t="s">
        <v>190</v>
      </c>
      <c r="V3" s="48" t="s">
        <v>5</v>
      </c>
      <c r="W3" s="45" t="s">
        <v>553</v>
      </c>
      <c r="X3" s="49" t="s">
        <v>554</v>
      </c>
      <c r="Y3" s="3"/>
    </row>
    <row r="4" spans="1:30" ht="13.5" customHeight="1" x14ac:dyDescent="0.25">
      <c r="A4" s="22">
        <v>9</v>
      </c>
      <c r="B4" s="348"/>
      <c r="C4" s="65" t="s">
        <v>36</v>
      </c>
      <c r="D4" s="66" t="s">
        <v>49</v>
      </c>
      <c r="E4" s="67"/>
      <c r="F4" s="68" t="s">
        <v>284</v>
      </c>
      <c r="G4" s="68" t="s">
        <v>194</v>
      </c>
      <c r="H4" s="68"/>
      <c r="I4" s="68" t="s">
        <v>285</v>
      </c>
      <c r="J4" s="68" t="s">
        <v>192</v>
      </c>
      <c r="K4" s="68"/>
      <c r="L4" s="65" t="s">
        <v>286</v>
      </c>
      <c r="M4" s="65" t="s">
        <v>192</v>
      </c>
      <c r="N4" s="65"/>
      <c r="O4" s="65" t="s">
        <v>223</v>
      </c>
      <c r="P4" s="68" t="s">
        <v>196</v>
      </c>
      <c r="Q4" s="68"/>
      <c r="R4" s="65" t="s">
        <v>287</v>
      </c>
      <c r="S4" s="65" t="s">
        <v>192</v>
      </c>
      <c r="T4" s="65"/>
      <c r="U4" s="351" t="s">
        <v>198</v>
      </c>
      <c r="V4" s="50" t="s">
        <v>6</v>
      </c>
      <c r="W4" s="51" t="s">
        <v>555</v>
      </c>
      <c r="X4" s="52">
        <v>5.8</v>
      </c>
      <c r="AA4" s="2" t="s">
        <v>12</v>
      </c>
      <c r="AB4" s="2" t="s">
        <v>13</v>
      </c>
      <c r="AC4" s="2" t="s">
        <v>14</v>
      </c>
      <c r="AD4" s="2" t="s">
        <v>15</v>
      </c>
    </row>
    <row r="5" spans="1:30" ht="13.5" customHeight="1" x14ac:dyDescent="0.25">
      <c r="A5" s="23" t="s">
        <v>7</v>
      </c>
      <c r="B5" s="349"/>
      <c r="C5" s="10" t="s">
        <v>36</v>
      </c>
      <c r="D5" s="11"/>
      <c r="E5" s="61">
        <v>110</v>
      </c>
      <c r="F5" s="10" t="s">
        <v>288</v>
      </c>
      <c r="G5" s="13"/>
      <c r="H5" s="13">
        <v>60</v>
      </c>
      <c r="I5" s="10" t="s">
        <v>60</v>
      </c>
      <c r="J5" s="13" t="s">
        <v>444</v>
      </c>
      <c r="K5" s="13">
        <v>50</v>
      </c>
      <c r="L5" s="10" t="s">
        <v>289</v>
      </c>
      <c r="M5" s="13"/>
      <c r="N5" s="13">
        <v>40</v>
      </c>
      <c r="O5" s="10" t="str">
        <f>O4</f>
        <v>深色蔬菜</v>
      </c>
      <c r="P5" s="10"/>
      <c r="Q5" s="10">
        <v>100</v>
      </c>
      <c r="R5" s="82" t="s">
        <v>290</v>
      </c>
      <c r="S5" s="91"/>
      <c r="T5" s="13">
        <v>5</v>
      </c>
      <c r="U5" s="352"/>
      <c r="V5" s="53">
        <f>X4*15+X6*5+10</f>
        <v>107</v>
      </c>
      <c r="W5" s="26" t="s">
        <v>556</v>
      </c>
      <c r="X5" s="54">
        <v>2.6</v>
      </c>
      <c r="Y5" s="3" t="s">
        <v>16</v>
      </c>
      <c r="Z5" s="3">
        <v>6</v>
      </c>
      <c r="AA5" s="3">
        <f>Z5*2</f>
        <v>12</v>
      </c>
      <c r="AB5" s="3"/>
      <c r="AC5" s="3">
        <f>Z5*15</f>
        <v>90</v>
      </c>
      <c r="AD5" s="3">
        <f>AA5*4+AC5*4</f>
        <v>408</v>
      </c>
    </row>
    <row r="6" spans="1:30" ht="13.5" customHeight="1" x14ac:dyDescent="0.25">
      <c r="A6" s="23">
        <v>14</v>
      </c>
      <c r="B6" s="349"/>
      <c r="C6" s="10"/>
      <c r="D6" s="97"/>
      <c r="E6" s="61"/>
      <c r="F6" s="10"/>
      <c r="G6" s="13"/>
      <c r="H6" s="13"/>
      <c r="I6" s="10" t="s">
        <v>38</v>
      </c>
      <c r="J6" s="13"/>
      <c r="K6" s="13">
        <v>5</v>
      </c>
      <c r="L6" s="10" t="s">
        <v>38</v>
      </c>
      <c r="M6" s="13"/>
      <c r="N6" s="13">
        <v>5</v>
      </c>
      <c r="O6" s="10"/>
      <c r="P6" s="10"/>
      <c r="Q6" s="10"/>
      <c r="R6" s="10" t="s">
        <v>255</v>
      </c>
      <c r="S6" s="91"/>
      <c r="T6" s="13">
        <v>2</v>
      </c>
      <c r="U6" s="352"/>
      <c r="V6" s="55" t="s">
        <v>8</v>
      </c>
      <c r="W6" s="26" t="s">
        <v>557</v>
      </c>
      <c r="X6" s="54">
        <v>2</v>
      </c>
      <c r="Y6" s="14" t="s">
        <v>17</v>
      </c>
      <c r="Z6" s="3">
        <v>2</v>
      </c>
      <c r="AA6" s="15">
        <f>Z6*7</f>
        <v>14</v>
      </c>
      <c r="AB6" s="3">
        <f>Z6*5</f>
        <v>10</v>
      </c>
      <c r="AC6" s="3" t="s">
        <v>18</v>
      </c>
      <c r="AD6" s="16">
        <f>AA6*4+AB6*9</f>
        <v>146</v>
      </c>
    </row>
    <row r="7" spans="1:30" ht="13.5" customHeight="1" x14ac:dyDescent="0.25">
      <c r="A7" s="23" t="s">
        <v>9</v>
      </c>
      <c r="B7" s="349"/>
      <c r="C7" s="10"/>
      <c r="D7" s="91"/>
      <c r="E7" s="61"/>
      <c r="F7" s="10"/>
      <c r="G7" s="13"/>
      <c r="H7" s="13"/>
      <c r="I7" s="10" t="s">
        <v>52</v>
      </c>
      <c r="J7" s="13"/>
      <c r="K7" s="13">
        <v>2</v>
      </c>
      <c r="L7" s="10" t="s">
        <v>254</v>
      </c>
      <c r="M7" s="13"/>
      <c r="N7" s="13">
        <v>10</v>
      </c>
      <c r="O7" s="10"/>
      <c r="P7" s="17"/>
      <c r="Q7" s="10"/>
      <c r="R7" s="10" t="s">
        <v>225</v>
      </c>
      <c r="S7" s="92"/>
      <c r="T7" s="13">
        <v>5</v>
      </c>
      <c r="U7" s="352"/>
      <c r="V7" s="53">
        <f>X5*5+X7*5</f>
        <v>25.5</v>
      </c>
      <c r="W7" s="26" t="s">
        <v>558</v>
      </c>
      <c r="X7" s="54">
        <v>2.5</v>
      </c>
      <c r="Y7" s="2" t="s">
        <v>19</v>
      </c>
      <c r="Z7" s="3">
        <v>1.8</v>
      </c>
      <c r="AA7" s="3">
        <f>Z7*1</f>
        <v>1.8</v>
      </c>
      <c r="AB7" s="3" t="s">
        <v>18</v>
      </c>
      <c r="AC7" s="3">
        <f>Z7*5</f>
        <v>9</v>
      </c>
      <c r="AD7" s="3">
        <f>AA7*4+AC7*4</f>
        <v>43.2</v>
      </c>
    </row>
    <row r="8" spans="1:30" ht="13.5" customHeight="1" x14ac:dyDescent="0.25">
      <c r="A8" s="354" t="s">
        <v>227</v>
      </c>
      <c r="B8" s="349"/>
      <c r="C8" s="10"/>
      <c r="D8" s="91"/>
      <c r="E8" s="61"/>
      <c r="F8" s="10"/>
      <c r="G8" s="17"/>
      <c r="H8" s="13"/>
      <c r="I8" s="10" t="s">
        <v>44</v>
      </c>
      <c r="J8" s="125"/>
      <c r="K8" s="13">
        <v>5</v>
      </c>
      <c r="L8" s="10"/>
      <c r="M8" s="13"/>
      <c r="N8" s="13"/>
      <c r="O8" s="10"/>
      <c r="P8" s="17"/>
      <c r="Q8" s="10"/>
      <c r="R8" s="10"/>
      <c r="S8" s="91"/>
      <c r="T8" s="13"/>
      <c r="U8" s="352"/>
      <c r="V8" s="55" t="s">
        <v>10</v>
      </c>
      <c r="W8" s="26" t="s">
        <v>559</v>
      </c>
      <c r="X8" s="54"/>
      <c r="Y8" s="2" t="s">
        <v>20</v>
      </c>
      <c r="Z8" s="3">
        <v>2.5</v>
      </c>
      <c r="AA8" s="3"/>
      <c r="AB8" s="3">
        <f>Z8*5</f>
        <v>12.5</v>
      </c>
      <c r="AC8" s="3" t="s">
        <v>18</v>
      </c>
      <c r="AD8" s="3">
        <f>AB8*9</f>
        <v>112.5</v>
      </c>
    </row>
    <row r="9" spans="1:30" ht="13.5" customHeight="1" x14ac:dyDescent="0.25">
      <c r="A9" s="357"/>
      <c r="B9" s="350"/>
      <c r="C9" s="10"/>
      <c r="D9" s="20"/>
      <c r="E9" s="61"/>
      <c r="F9" s="10"/>
      <c r="G9" s="17"/>
      <c r="H9" s="13"/>
      <c r="I9" s="24"/>
      <c r="J9" s="25"/>
      <c r="K9" s="26"/>
      <c r="L9" s="24"/>
      <c r="M9" s="25"/>
      <c r="N9" s="26"/>
      <c r="O9" s="10"/>
      <c r="P9" s="17"/>
      <c r="Q9" s="10"/>
      <c r="R9" s="10"/>
      <c r="S9" s="125"/>
      <c r="T9" s="13"/>
      <c r="U9" s="352"/>
      <c r="V9" s="53">
        <f>X4*2+X5*7+X6</f>
        <v>31.799999999999997</v>
      </c>
      <c r="W9" s="56" t="s">
        <v>560</v>
      </c>
      <c r="X9" s="57"/>
      <c r="Y9" s="2" t="s">
        <v>21</v>
      </c>
      <c r="Z9" s="3">
        <v>1</v>
      </c>
      <c r="AC9" s="2">
        <f>Z9*15</f>
        <v>15</v>
      </c>
    </row>
    <row r="10" spans="1:30" ht="13.5" customHeight="1" x14ac:dyDescent="0.25">
      <c r="A10" s="18" t="s">
        <v>228</v>
      </c>
      <c r="B10" s="19"/>
      <c r="C10" s="17"/>
      <c r="D10" s="20"/>
      <c r="E10" s="12"/>
      <c r="F10" s="10"/>
      <c r="G10" s="17"/>
      <c r="H10" s="13"/>
      <c r="I10" s="10"/>
      <c r="J10" s="125"/>
      <c r="K10" s="10"/>
      <c r="L10" s="10"/>
      <c r="M10" s="125"/>
      <c r="N10" s="10"/>
      <c r="O10" s="10"/>
      <c r="P10" s="17"/>
      <c r="Q10" s="10"/>
      <c r="R10" s="10"/>
      <c r="S10" s="17"/>
      <c r="T10" s="13"/>
      <c r="U10" s="352"/>
      <c r="V10" s="55" t="s">
        <v>11</v>
      </c>
      <c r="W10" s="24"/>
      <c r="X10" s="54"/>
      <c r="AA10" s="2">
        <f>SUM(AA5:AA9)</f>
        <v>27.8</v>
      </c>
      <c r="AB10" s="2">
        <f>SUM(AB5:AB9)</f>
        <v>22.5</v>
      </c>
      <c r="AC10" s="2">
        <f>SUM(AC5:AC9)</f>
        <v>114</v>
      </c>
      <c r="AD10" s="2">
        <f>AA10*4+AB10*9+AC10*4</f>
        <v>769.7</v>
      </c>
    </row>
    <row r="11" spans="1:30" ht="13.5" customHeight="1" x14ac:dyDescent="0.25">
      <c r="A11" s="77"/>
      <c r="B11" s="78"/>
      <c r="C11" s="69"/>
      <c r="D11" s="70"/>
      <c r="E11" s="71"/>
      <c r="F11" s="72"/>
      <c r="G11" s="69"/>
      <c r="H11" s="73"/>
      <c r="I11" s="72"/>
      <c r="J11" s="74"/>
      <c r="K11" s="72"/>
      <c r="L11" s="72"/>
      <c r="M11" s="74"/>
      <c r="N11" s="72"/>
      <c r="O11" s="72"/>
      <c r="P11" s="69"/>
      <c r="Q11" s="72"/>
      <c r="R11" s="72"/>
      <c r="S11" s="69"/>
      <c r="T11" s="73"/>
      <c r="U11" s="353"/>
      <c r="V11" s="58">
        <f>V5*4+V7*9+V9*4</f>
        <v>784.7</v>
      </c>
      <c r="W11" s="59"/>
      <c r="X11" s="60"/>
      <c r="AA11" s="21">
        <f>AA10*4/AD10</f>
        <v>0.14447187215798363</v>
      </c>
      <c r="AB11" s="21">
        <f>AB10*9/AD10</f>
        <v>0.26308951539560865</v>
      </c>
      <c r="AC11" s="21">
        <f>AC10*4/AD10</f>
        <v>0.59243861244640761</v>
      </c>
    </row>
    <row r="12" spans="1:30" ht="13.5" customHeight="1" x14ac:dyDescent="0.25">
      <c r="A12" s="23">
        <v>9</v>
      </c>
      <c r="B12" s="350"/>
      <c r="C12" s="65" t="s">
        <v>291</v>
      </c>
      <c r="D12" s="65" t="s">
        <v>51</v>
      </c>
      <c r="E12" s="65"/>
      <c r="F12" s="68" t="s">
        <v>292</v>
      </c>
      <c r="G12" s="68" t="s">
        <v>192</v>
      </c>
      <c r="H12" s="68"/>
      <c r="I12" s="68" t="s">
        <v>293</v>
      </c>
      <c r="J12" s="68" t="s">
        <v>231</v>
      </c>
      <c r="K12" s="68"/>
      <c r="L12" s="68" t="s">
        <v>445</v>
      </c>
      <c r="M12" s="94" t="s">
        <v>192</v>
      </c>
      <c r="N12" s="68"/>
      <c r="O12" s="65" t="s">
        <v>381</v>
      </c>
      <c r="P12" s="65" t="s">
        <v>196</v>
      </c>
      <c r="Q12" s="65"/>
      <c r="R12" s="65" t="s">
        <v>516</v>
      </c>
      <c r="S12" s="65" t="s">
        <v>192</v>
      </c>
      <c r="T12" s="65"/>
      <c r="U12" s="351" t="s">
        <v>198</v>
      </c>
      <c r="V12" s="50" t="s">
        <v>6</v>
      </c>
      <c r="W12" s="51" t="s">
        <v>555</v>
      </c>
      <c r="X12" s="52">
        <v>5.8</v>
      </c>
      <c r="AA12" s="2" t="s">
        <v>12</v>
      </c>
      <c r="AB12" s="2" t="s">
        <v>13</v>
      </c>
      <c r="AC12" s="2" t="s">
        <v>14</v>
      </c>
      <c r="AD12" s="2" t="s">
        <v>15</v>
      </c>
    </row>
    <row r="13" spans="1:30" ht="13.5" customHeight="1" x14ac:dyDescent="0.25">
      <c r="A13" s="23" t="s">
        <v>7</v>
      </c>
      <c r="B13" s="355"/>
      <c r="C13" s="10" t="s">
        <v>53</v>
      </c>
      <c r="D13" s="13"/>
      <c r="E13" s="13">
        <v>70</v>
      </c>
      <c r="F13" s="10" t="s">
        <v>294</v>
      </c>
      <c r="G13" s="13"/>
      <c r="H13" s="13">
        <v>50</v>
      </c>
      <c r="I13" s="10" t="s">
        <v>293</v>
      </c>
      <c r="J13" s="13" t="s">
        <v>253</v>
      </c>
      <c r="K13" s="13">
        <v>30</v>
      </c>
      <c r="L13" s="10" t="s">
        <v>499</v>
      </c>
      <c r="M13" s="91" t="s">
        <v>446</v>
      </c>
      <c r="N13" s="13">
        <v>15</v>
      </c>
      <c r="O13" s="10" t="str">
        <f>O12</f>
        <v>深色蔬菜</v>
      </c>
      <c r="P13" s="95"/>
      <c r="Q13" s="10">
        <v>100</v>
      </c>
      <c r="R13" s="82" t="s">
        <v>517</v>
      </c>
      <c r="S13" s="92"/>
      <c r="T13" s="13">
        <v>10</v>
      </c>
      <c r="U13" s="352"/>
      <c r="V13" s="53">
        <f>X12*15+X14*5+10</f>
        <v>107</v>
      </c>
      <c r="W13" s="26" t="s">
        <v>556</v>
      </c>
      <c r="X13" s="54">
        <v>2.5</v>
      </c>
      <c r="Y13" s="3" t="s">
        <v>16</v>
      </c>
      <c r="Z13" s="3">
        <v>6.2</v>
      </c>
      <c r="AA13" s="3">
        <f>Z13*2</f>
        <v>12.4</v>
      </c>
      <c r="AB13" s="3"/>
      <c r="AC13" s="3">
        <f>Z13*15</f>
        <v>93</v>
      </c>
      <c r="AD13" s="3">
        <f>AA13*4+AC13*4</f>
        <v>421.6</v>
      </c>
    </row>
    <row r="14" spans="1:30" ht="13.5" customHeight="1" x14ac:dyDescent="0.25">
      <c r="A14" s="23">
        <v>15</v>
      </c>
      <c r="B14" s="355"/>
      <c r="C14" s="10" t="s">
        <v>251</v>
      </c>
      <c r="D14" s="13"/>
      <c r="E14" s="13">
        <v>40</v>
      </c>
      <c r="F14" s="10" t="s">
        <v>199</v>
      </c>
      <c r="G14" s="13"/>
      <c r="H14" s="13">
        <v>10</v>
      </c>
      <c r="I14" s="10"/>
      <c r="J14" s="13" t="s">
        <v>295</v>
      </c>
      <c r="K14" s="13"/>
      <c r="L14" s="10" t="s">
        <v>447</v>
      </c>
      <c r="M14" s="91"/>
      <c r="N14" s="13">
        <v>30</v>
      </c>
      <c r="O14" s="10"/>
      <c r="P14" s="10"/>
      <c r="Q14" s="10"/>
      <c r="R14" s="10"/>
      <c r="S14" s="92"/>
      <c r="T14" s="13"/>
      <c r="U14" s="352"/>
      <c r="V14" s="55" t="s">
        <v>8</v>
      </c>
      <c r="W14" s="26" t="s">
        <v>557</v>
      </c>
      <c r="X14" s="54">
        <v>2</v>
      </c>
      <c r="Y14" s="14" t="s">
        <v>17</v>
      </c>
      <c r="Z14" s="3">
        <v>2</v>
      </c>
      <c r="AA14" s="15">
        <f>Z14*7</f>
        <v>14</v>
      </c>
      <c r="AB14" s="3">
        <f>Z14*5</f>
        <v>10</v>
      </c>
      <c r="AC14" s="3" t="s">
        <v>18</v>
      </c>
      <c r="AD14" s="16">
        <f>AA14*4+AB14*9</f>
        <v>146</v>
      </c>
    </row>
    <row r="15" spans="1:30" ht="13.5" customHeight="1" x14ac:dyDescent="0.25">
      <c r="A15" s="23" t="s">
        <v>242</v>
      </c>
      <c r="B15" s="355"/>
      <c r="C15" s="17"/>
      <c r="D15" s="96"/>
      <c r="E15" s="12"/>
      <c r="F15" s="10" t="s">
        <v>244</v>
      </c>
      <c r="G15" s="13"/>
      <c r="H15" s="13">
        <v>5</v>
      </c>
      <c r="I15" s="10"/>
      <c r="J15" s="13"/>
      <c r="K15" s="13"/>
      <c r="L15" s="10" t="s">
        <v>448</v>
      </c>
      <c r="M15" s="125"/>
      <c r="N15" s="13">
        <v>10</v>
      </c>
      <c r="O15" s="10"/>
      <c r="P15" s="17"/>
      <c r="Q15" s="10"/>
      <c r="R15" s="10"/>
      <c r="S15" s="13"/>
      <c r="T15" s="13"/>
      <c r="U15" s="352"/>
      <c r="V15" s="53">
        <f>X13*5+X15*5</f>
        <v>25.5</v>
      </c>
      <c r="W15" s="26" t="s">
        <v>558</v>
      </c>
      <c r="X15" s="54">
        <v>2.6</v>
      </c>
      <c r="Y15" s="2" t="s">
        <v>19</v>
      </c>
      <c r="Z15" s="3">
        <v>1.6</v>
      </c>
      <c r="AA15" s="3">
        <f>Z15*1</f>
        <v>1.6</v>
      </c>
      <c r="AB15" s="3" t="s">
        <v>18</v>
      </c>
      <c r="AC15" s="3">
        <f>Z15*5</f>
        <v>8</v>
      </c>
      <c r="AD15" s="3">
        <f>AA15*4+AC15*4</f>
        <v>38.4</v>
      </c>
    </row>
    <row r="16" spans="1:30" ht="13.5" customHeight="1" x14ac:dyDescent="0.25">
      <c r="A16" s="354" t="s">
        <v>245</v>
      </c>
      <c r="B16" s="355"/>
      <c r="C16" s="17"/>
      <c r="D16" s="20"/>
      <c r="E16" s="12"/>
      <c r="F16" s="10"/>
      <c r="G16" s="17"/>
      <c r="H16" s="13"/>
      <c r="I16" s="10"/>
      <c r="J16" s="13"/>
      <c r="K16" s="13"/>
      <c r="L16" s="10" t="s">
        <v>449</v>
      </c>
      <c r="M16" s="13" t="s">
        <v>444</v>
      </c>
      <c r="N16" s="13">
        <v>5</v>
      </c>
      <c r="O16" s="10"/>
      <c r="P16" s="17"/>
      <c r="Q16" s="10"/>
      <c r="R16" s="10"/>
      <c r="S16" s="13"/>
      <c r="T16" s="13"/>
      <c r="U16" s="352"/>
      <c r="V16" s="55" t="s">
        <v>10</v>
      </c>
      <c r="W16" s="26" t="s">
        <v>559</v>
      </c>
      <c r="X16" s="54"/>
      <c r="Y16" s="2" t="s">
        <v>20</v>
      </c>
      <c r="Z16" s="3">
        <v>2.5</v>
      </c>
      <c r="AA16" s="3"/>
      <c r="AB16" s="3">
        <f>Z16*5</f>
        <v>12.5</v>
      </c>
      <c r="AC16" s="3" t="s">
        <v>18</v>
      </c>
      <c r="AD16" s="3">
        <f>AB16*9</f>
        <v>112.5</v>
      </c>
    </row>
    <row r="17" spans="1:30" ht="13.5" customHeight="1" x14ac:dyDescent="0.25">
      <c r="A17" s="354"/>
      <c r="B17" s="355"/>
      <c r="C17" s="17"/>
      <c r="D17" s="20"/>
      <c r="E17" s="12"/>
      <c r="F17" s="10"/>
      <c r="G17" s="17"/>
      <c r="H17" s="13"/>
      <c r="I17" s="10"/>
      <c r="J17" s="91"/>
      <c r="K17" s="13"/>
      <c r="L17" s="24"/>
      <c r="M17" s="25"/>
      <c r="N17" s="26"/>
      <c r="O17" s="10"/>
      <c r="P17" s="17"/>
      <c r="Q17" s="10"/>
      <c r="R17" s="10"/>
      <c r="S17" s="91"/>
      <c r="T17" s="13"/>
      <c r="U17" s="352"/>
      <c r="V17" s="53">
        <f>X12*2+X13*7+X14</f>
        <v>31.1</v>
      </c>
      <c r="W17" s="56" t="s">
        <v>560</v>
      </c>
      <c r="X17" s="57"/>
      <c r="Y17" s="2" t="s">
        <v>21</v>
      </c>
      <c r="Z17" s="3">
        <v>1</v>
      </c>
      <c r="AC17" s="2">
        <f>Z17*15</f>
        <v>15</v>
      </c>
    </row>
    <row r="18" spans="1:30" ht="13.5" customHeight="1" x14ac:dyDescent="0.25">
      <c r="A18" s="18" t="s">
        <v>228</v>
      </c>
      <c r="B18" s="19"/>
      <c r="C18" s="17"/>
      <c r="D18" s="20"/>
      <c r="E18" s="12"/>
      <c r="F18" s="10"/>
      <c r="G18" s="17"/>
      <c r="H18" s="13"/>
      <c r="I18" s="10"/>
      <c r="J18" s="125"/>
      <c r="K18" s="10"/>
      <c r="L18" s="10"/>
      <c r="M18" s="125"/>
      <c r="N18" s="13"/>
      <c r="O18" s="10"/>
      <c r="P18" s="17"/>
      <c r="Q18" s="10"/>
      <c r="R18" s="10"/>
      <c r="S18" s="17"/>
      <c r="T18" s="13"/>
      <c r="U18" s="352"/>
      <c r="V18" s="55" t="s">
        <v>11</v>
      </c>
      <c r="W18" s="24"/>
      <c r="X18" s="54"/>
      <c r="AA18" s="2">
        <f>SUM(AA13:AA17)</f>
        <v>28</v>
      </c>
      <c r="AB18" s="2">
        <f>SUM(AB13:AB17)</f>
        <v>22.5</v>
      </c>
      <c r="AC18" s="2">
        <f>SUM(AC13:AC17)</f>
        <v>116</v>
      </c>
      <c r="AD18" s="2">
        <f>AA18*4+AB18*9+AC18*4</f>
        <v>778.5</v>
      </c>
    </row>
    <row r="19" spans="1:30" ht="13.5" customHeight="1" thickBot="1" x14ac:dyDescent="0.3">
      <c r="A19" s="75"/>
      <c r="B19" s="76"/>
      <c r="C19" s="17"/>
      <c r="D19" s="20"/>
      <c r="E19" s="12"/>
      <c r="F19" s="72"/>
      <c r="G19" s="69"/>
      <c r="H19" s="73"/>
      <c r="I19" s="72"/>
      <c r="J19" s="74"/>
      <c r="K19" s="72"/>
      <c r="L19" s="72"/>
      <c r="M19" s="74"/>
      <c r="N19" s="72"/>
      <c r="O19" s="72"/>
      <c r="P19" s="69"/>
      <c r="Q19" s="72"/>
      <c r="R19" s="72"/>
      <c r="S19" s="69"/>
      <c r="T19" s="73"/>
      <c r="U19" s="353"/>
      <c r="V19" s="58">
        <f>V13*4+V15*9+V17*4</f>
        <v>781.9</v>
      </c>
      <c r="W19" s="59"/>
      <c r="X19" s="60"/>
      <c r="AA19" s="21">
        <f>AA18*4/AD18</f>
        <v>0.14386640976236351</v>
      </c>
      <c r="AB19" s="21">
        <f>AB18*9/AD18</f>
        <v>0.26011560693641617</v>
      </c>
      <c r="AC19" s="21">
        <f>AC18*4/AD18</f>
        <v>0.59601798330122024</v>
      </c>
    </row>
    <row r="20" spans="1:30" ht="13.5" customHeight="1" x14ac:dyDescent="0.25">
      <c r="A20" s="22">
        <v>9</v>
      </c>
      <c r="B20" s="355"/>
      <c r="C20" s="65" t="s">
        <v>297</v>
      </c>
      <c r="D20" s="66" t="s">
        <v>196</v>
      </c>
      <c r="E20" s="67"/>
      <c r="F20" s="68" t="s">
        <v>298</v>
      </c>
      <c r="G20" s="68" t="s">
        <v>192</v>
      </c>
      <c r="H20" s="68"/>
      <c r="I20" s="68" t="s">
        <v>540</v>
      </c>
      <c r="J20" s="68" t="s">
        <v>541</v>
      </c>
      <c r="K20" s="68"/>
      <c r="L20" s="68" t="s">
        <v>518</v>
      </c>
      <c r="M20" s="68" t="s">
        <v>514</v>
      </c>
      <c r="N20" s="68"/>
      <c r="O20" s="65" t="s">
        <v>490</v>
      </c>
      <c r="P20" s="68" t="s">
        <v>196</v>
      </c>
      <c r="Q20" s="68"/>
      <c r="R20" s="65" t="s">
        <v>299</v>
      </c>
      <c r="S20" s="65" t="s">
        <v>192</v>
      </c>
      <c r="T20" s="65"/>
      <c r="U20" s="351" t="s">
        <v>198</v>
      </c>
      <c r="V20" s="50" t="s">
        <v>6</v>
      </c>
      <c r="W20" s="51" t="s">
        <v>555</v>
      </c>
      <c r="X20" s="52">
        <v>7.6</v>
      </c>
      <c r="AA20" s="2" t="s">
        <v>12</v>
      </c>
      <c r="AB20" s="2" t="s">
        <v>13</v>
      </c>
      <c r="AC20" s="2" t="s">
        <v>14</v>
      </c>
      <c r="AD20" s="2" t="s">
        <v>15</v>
      </c>
    </row>
    <row r="21" spans="1:30" ht="13.5" customHeight="1" x14ac:dyDescent="0.25">
      <c r="A21" s="23" t="s">
        <v>247</v>
      </c>
      <c r="B21" s="355"/>
      <c r="C21" s="10" t="s">
        <v>63</v>
      </c>
      <c r="D21" s="11"/>
      <c r="E21" s="12">
        <v>165</v>
      </c>
      <c r="F21" s="10" t="s">
        <v>44</v>
      </c>
      <c r="G21" s="13"/>
      <c r="H21" s="13">
        <v>50</v>
      </c>
      <c r="I21" s="10" t="s">
        <v>540</v>
      </c>
      <c r="J21" s="13" t="s">
        <v>542</v>
      </c>
      <c r="K21" s="13">
        <v>30</v>
      </c>
      <c r="L21" s="10" t="s">
        <v>518</v>
      </c>
      <c r="M21" s="13" t="s">
        <v>515</v>
      </c>
      <c r="N21" s="13">
        <v>30</v>
      </c>
      <c r="O21" s="10" t="str">
        <f>O20</f>
        <v>淺色蔬菜</v>
      </c>
      <c r="P21" s="10"/>
      <c r="Q21" s="10">
        <v>100</v>
      </c>
      <c r="R21" s="82" t="s">
        <v>301</v>
      </c>
      <c r="S21" s="91"/>
      <c r="T21" s="13">
        <v>20</v>
      </c>
      <c r="U21" s="352"/>
      <c r="V21" s="53">
        <f>X20*15+X22*5+10</f>
        <v>134</v>
      </c>
      <c r="W21" s="26" t="s">
        <v>556</v>
      </c>
      <c r="X21" s="54">
        <v>2.5</v>
      </c>
      <c r="Y21" s="3" t="s">
        <v>16</v>
      </c>
      <c r="Z21" s="3">
        <v>6.2</v>
      </c>
      <c r="AA21" s="3">
        <f>Z21*2</f>
        <v>12.4</v>
      </c>
      <c r="AB21" s="3"/>
      <c r="AC21" s="3">
        <f>Z21*15</f>
        <v>93</v>
      </c>
      <c r="AD21" s="3">
        <f>AA21*4+AC21*4</f>
        <v>421.6</v>
      </c>
    </row>
    <row r="22" spans="1:30" ht="13.5" customHeight="1" x14ac:dyDescent="0.25">
      <c r="A22" s="23">
        <v>16</v>
      </c>
      <c r="B22" s="355"/>
      <c r="C22" s="10" t="s">
        <v>44</v>
      </c>
      <c r="D22" s="13"/>
      <c r="E22" s="13">
        <v>10</v>
      </c>
      <c r="F22" s="10"/>
      <c r="G22" s="13"/>
      <c r="H22" s="13"/>
      <c r="I22" s="10"/>
      <c r="J22" s="20"/>
      <c r="K22" s="61"/>
      <c r="L22" s="10"/>
      <c r="M22" s="13"/>
      <c r="N22" s="13"/>
      <c r="O22" s="10"/>
      <c r="P22" s="10"/>
      <c r="Q22" s="10"/>
      <c r="R22" s="10" t="s">
        <v>226</v>
      </c>
      <c r="S22" s="91"/>
      <c r="T22" s="13">
        <v>5</v>
      </c>
      <c r="U22" s="352"/>
      <c r="V22" s="55" t="s">
        <v>8</v>
      </c>
      <c r="W22" s="26" t="s">
        <v>557</v>
      </c>
      <c r="X22" s="54">
        <v>2</v>
      </c>
      <c r="Y22" s="14" t="s">
        <v>17</v>
      </c>
      <c r="Z22" s="3">
        <v>2.2000000000000002</v>
      </c>
      <c r="AA22" s="15">
        <f>Z22*7</f>
        <v>15.400000000000002</v>
      </c>
      <c r="AB22" s="3">
        <f>Z22*5</f>
        <v>11</v>
      </c>
      <c r="AC22" s="3" t="s">
        <v>18</v>
      </c>
      <c r="AD22" s="16">
        <f>AA22*4+AB22*9</f>
        <v>160.60000000000002</v>
      </c>
    </row>
    <row r="23" spans="1:30" ht="13.5" customHeight="1" x14ac:dyDescent="0.25">
      <c r="A23" s="23" t="s">
        <v>9</v>
      </c>
      <c r="B23" s="355"/>
      <c r="C23" s="10" t="s">
        <v>43</v>
      </c>
      <c r="D23" s="11"/>
      <c r="E23" s="61">
        <v>5</v>
      </c>
      <c r="F23" s="10"/>
      <c r="G23" s="13"/>
      <c r="H23" s="13"/>
      <c r="I23" s="10"/>
      <c r="J23" s="20"/>
      <c r="K23" s="61"/>
      <c r="L23" s="10"/>
      <c r="M23" s="10"/>
      <c r="N23" s="61"/>
      <c r="O23" s="10"/>
      <c r="P23" s="17"/>
      <c r="Q23" s="10"/>
      <c r="R23" s="10"/>
      <c r="S23" s="13"/>
      <c r="T23" s="13"/>
      <c r="U23" s="352"/>
      <c r="V23" s="53">
        <f>X21*5+X23*5</f>
        <v>25</v>
      </c>
      <c r="W23" s="26" t="s">
        <v>558</v>
      </c>
      <c r="X23" s="54">
        <v>2.5</v>
      </c>
      <c r="Y23" s="2" t="s">
        <v>19</v>
      </c>
      <c r="Z23" s="3">
        <v>1.6</v>
      </c>
      <c r="AA23" s="3">
        <f>Z23*1</f>
        <v>1.6</v>
      </c>
      <c r="AB23" s="3" t="s">
        <v>18</v>
      </c>
      <c r="AC23" s="3">
        <f>Z23*5</f>
        <v>8</v>
      </c>
      <c r="AD23" s="3">
        <f>AA23*4+AC23*4</f>
        <v>38.4</v>
      </c>
    </row>
    <row r="24" spans="1:30" ht="13.5" customHeight="1" x14ac:dyDescent="0.25">
      <c r="A24" s="354" t="s">
        <v>252</v>
      </c>
      <c r="B24" s="355"/>
      <c r="C24" s="10" t="s">
        <v>41</v>
      </c>
      <c r="D24" s="11"/>
      <c r="E24" s="61">
        <v>10</v>
      </c>
      <c r="F24" s="10"/>
      <c r="G24" s="17"/>
      <c r="H24" s="13"/>
      <c r="I24" s="10"/>
      <c r="J24" s="125"/>
      <c r="K24" s="13"/>
      <c r="L24" s="10"/>
      <c r="M24" s="20"/>
      <c r="N24" s="61"/>
      <c r="O24" s="10"/>
      <c r="P24" s="17"/>
      <c r="Q24" s="10"/>
      <c r="R24" s="10"/>
      <c r="S24" s="91"/>
      <c r="T24" s="13"/>
      <c r="U24" s="352"/>
      <c r="V24" s="55" t="s">
        <v>10</v>
      </c>
      <c r="W24" s="26" t="s">
        <v>559</v>
      </c>
      <c r="X24" s="54"/>
      <c r="Y24" s="2" t="s">
        <v>20</v>
      </c>
      <c r="Z24" s="3">
        <v>2.5</v>
      </c>
      <c r="AA24" s="3"/>
      <c r="AB24" s="3">
        <f>Z24*5</f>
        <v>12.5</v>
      </c>
      <c r="AC24" s="3" t="s">
        <v>18</v>
      </c>
      <c r="AD24" s="3">
        <f>AB24*9</f>
        <v>112.5</v>
      </c>
    </row>
    <row r="25" spans="1:30" ht="13.5" customHeight="1" x14ac:dyDescent="0.25">
      <c r="A25" s="354"/>
      <c r="B25" s="355"/>
      <c r="C25" s="10" t="s">
        <v>38</v>
      </c>
      <c r="D25" s="20"/>
      <c r="E25" s="61">
        <v>5</v>
      </c>
      <c r="F25" s="10"/>
      <c r="G25" s="17"/>
      <c r="H25" s="13"/>
      <c r="I25" s="10"/>
      <c r="J25" s="125"/>
      <c r="K25" s="13"/>
      <c r="L25" s="24"/>
      <c r="M25" s="25"/>
      <c r="N25" s="26"/>
      <c r="O25" s="10"/>
      <c r="P25" s="17"/>
      <c r="Q25" s="10"/>
      <c r="R25" s="10"/>
      <c r="S25" s="17"/>
      <c r="T25" s="13"/>
      <c r="U25" s="352"/>
      <c r="V25" s="53">
        <f>X20*2+X21*7+X22</f>
        <v>34.700000000000003</v>
      </c>
      <c r="W25" s="56" t="s">
        <v>560</v>
      </c>
      <c r="X25" s="57"/>
      <c r="Y25" s="2" t="s">
        <v>21</v>
      </c>
      <c r="AC25" s="2">
        <f>Z25*15</f>
        <v>0</v>
      </c>
    </row>
    <row r="26" spans="1:30" ht="13.5" customHeight="1" x14ac:dyDescent="0.25">
      <c r="A26" s="18" t="s">
        <v>228</v>
      </c>
      <c r="B26" s="19"/>
      <c r="C26" s="17"/>
      <c r="D26" s="20"/>
      <c r="E26" s="12"/>
      <c r="F26" s="10"/>
      <c r="G26" s="17"/>
      <c r="H26" s="13"/>
      <c r="I26" s="10"/>
      <c r="J26" s="125"/>
      <c r="K26" s="10"/>
      <c r="L26" s="10"/>
      <c r="M26" s="125"/>
      <c r="N26" s="10"/>
      <c r="O26" s="10"/>
      <c r="P26" s="17"/>
      <c r="Q26" s="10"/>
      <c r="R26" s="10"/>
      <c r="S26" s="17"/>
      <c r="T26" s="13"/>
      <c r="U26" s="352"/>
      <c r="V26" s="55" t="s">
        <v>11</v>
      </c>
      <c r="W26" s="24"/>
      <c r="X26" s="54"/>
      <c r="AA26" s="2">
        <f>SUM(AA21:AA25)</f>
        <v>29.400000000000006</v>
      </c>
      <c r="AB26" s="2">
        <f>SUM(AB21:AB25)</f>
        <v>23.5</v>
      </c>
      <c r="AC26" s="2">
        <f>SUM(AC21:AC25)</f>
        <v>101</v>
      </c>
      <c r="AD26" s="2">
        <f>AA26*4+AB26*9+AC26*4</f>
        <v>733.1</v>
      </c>
    </row>
    <row r="27" spans="1:30" ht="13.5" customHeight="1" thickBot="1" x14ac:dyDescent="0.3">
      <c r="A27" s="75"/>
      <c r="B27" s="76"/>
      <c r="C27" s="17"/>
      <c r="D27" s="20"/>
      <c r="E27" s="12"/>
      <c r="F27" s="72"/>
      <c r="G27" s="69"/>
      <c r="H27" s="73"/>
      <c r="I27" s="72"/>
      <c r="J27" s="74"/>
      <c r="K27" s="72"/>
      <c r="L27" s="72"/>
      <c r="M27" s="74"/>
      <c r="N27" s="72"/>
      <c r="O27" s="72"/>
      <c r="P27" s="69"/>
      <c r="Q27" s="72"/>
      <c r="R27" s="72"/>
      <c r="S27" s="69"/>
      <c r="T27" s="73"/>
      <c r="U27" s="353"/>
      <c r="V27" s="58">
        <f>V21*4+V23*9+V25*4</f>
        <v>899.8</v>
      </c>
      <c r="W27" s="59"/>
      <c r="X27" s="60"/>
      <c r="AA27" s="21">
        <f>AA26*4/AD26</f>
        <v>0.16041467739735374</v>
      </c>
      <c r="AB27" s="21">
        <f>AB26*9/AD26</f>
        <v>0.28850088664575091</v>
      </c>
      <c r="AC27" s="21">
        <f>AC26*4/AD26</f>
        <v>0.55108443595689538</v>
      </c>
    </row>
    <row r="28" spans="1:30" ht="13.5" customHeight="1" x14ac:dyDescent="0.25">
      <c r="A28" s="22">
        <v>9</v>
      </c>
      <c r="B28" s="355"/>
      <c r="C28" s="65" t="s">
        <v>302</v>
      </c>
      <c r="D28" s="66" t="s">
        <v>222</v>
      </c>
      <c r="E28" s="67"/>
      <c r="F28" s="68" t="s">
        <v>303</v>
      </c>
      <c r="G28" s="68" t="s">
        <v>304</v>
      </c>
      <c r="H28" s="68"/>
      <c r="I28" s="65" t="s">
        <v>305</v>
      </c>
      <c r="J28" s="65" t="s">
        <v>222</v>
      </c>
      <c r="K28" s="65"/>
      <c r="L28" s="65" t="s">
        <v>306</v>
      </c>
      <c r="M28" s="65" t="s">
        <v>196</v>
      </c>
      <c r="N28" s="65"/>
      <c r="O28" s="65" t="s">
        <v>75</v>
      </c>
      <c r="P28" s="65" t="s">
        <v>196</v>
      </c>
      <c r="Q28" s="65"/>
      <c r="R28" s="65" t="s">
        <v>307</v>
      </c>
      <c r="S28" s="65" t="s">
        <v>192</v>
      </c>
      <c r="T28" s="65"/>
      <c r="U28" s="351" t="s">
        <v>28</v>
      </c>
      <c r="V28" s="50" t="s">
        <v>6</v>
      </c>
      <c r="W28" s="51" t="s">
        <v>555</v>
      </c>
      <c r="X28" s="52">
        <v>5.5</v>
      </c>
      <c r="Y28" s="79" t="s">
        <v>47</v>
      </c>
      <c r="Z28" s="79" t="s">
        <v>48</v>
      </c>
      <c r="AA28" s="2" t="s">
        <v>12</v>
      </c>
      <c r="AB28" s="2" t="s">
        <v>13</v>
      </c>
      <c r="AC28" s="2" t="s">
        <v>14</v>
      </c>
      <c r="AD28" s="2" t="s">
        <v>15</v>
      </c>
    </row>
    <row r="29" spans="1:30" ht="13.5" customHeight="1" x14ac:dyDescent="0.25">
      <c r="A29" s="23" t="s">
        <v>7</v>
      </c>
      <c r="B29" s="355"/>
      <c r="C29" s="10" t="s">
        <v>53</v>
      </c>
      <c r="D29" s="13"/>
      <c r="E29" s="13">
        <v>70</v>
      </c>
      <c r="F29" s="10" t="s">
        <v>254</v>
      </c>
      <c r="G29" s="13"/>
      <c r="H29" s="13">
        <v>50</v>
      </c>
      <c r="I29" s="10" t="s">
        <v>42</v>
      </c>
      <c r="J29" s="91"/>
      <c r="K29" s="13">
        <v>30</v>
      </c>
      <c r="L29" s="10" t="s">
        <v>43</v>
      </c>
      <c r="M29" s="91"/>
      <c r="N29" s="13">
        <v>30</v>
      </c>
      <c r="O29" s="10" t="str">
        <f>O28</f>
        <v>深色蔬菜</v>
      </c>
      <c r="P29" s="10"/>
      <c r="Q29" s="10">
        <v>100</v>
      </c>
      <c r="R29" s="82" t="s">
        <v>249</v>
      </c>
      <c r="S29" s="91"/>
      <c r="T29" s="13">
        <v>30</v>
      </c>
      <c r="U29" s="352"/>
      <c r="V29" s="53">
        <f>X28*15+X30*5+10+X32*15</f>
        <v>102.5</v>
      </c>
      <c r="W29" s="26" t="s">
        <v>556</v>
      </c>
      <c r="X29" s="54">
        <v>2.6</v>
      </c>
      <c r="Y29" s="79">
        <f>V31*9/V35*100</f>
        <v>30.02747612194165</v>
      </c>
      <c r="Z29" s="79">
        <f>V33*4/V35*100</f>
        <v>16.328666753892453</v>
      </c>
      <c r="AA29" s="3">
        <f>Z29*2</f>
        <v>32.657333507784905</v>
      </c>
      <c r="AB29" s="3"/>
      <c r="AC29" s="3">
        <f>Z29*15</f>
        <v>244.93000130838678</v>
      </c>
      <c r="AD29" s="3">
        <f>AA29*4+AC29*4</f>
        <v>1110.3493392646867</v>
      </c>
    </row>
    <row r="30" spans="1:30" ht="13.5" customHeight="1" x14ac:dyDescent="0.25">
      <c r="A30" s="23">
        <v>17</v>
      </c>
      <c r="B30" s="355"/>
      <c r="C30" s="10" t="s">
        <v>250</v>
      </c>
      <c r="D30" s="91"/>
      <c r="E30" s="13">
        <v>40</v>
      </c>
      <c r="F30" s="10" t="s">
        <v>244</v>
      </c>
      <c r="G30" s="91"/>
      <c r="H30" s="13">
        <v>10</v>
      </c>
      <c r="I30" s="10" t="s">
        <v>308</v>
      </c>
      <c r="J30" s="91"/>
      <c r="K30" s="13">
        <v>2</v>
      </c>
      <c r="L30" s="10" t="s">
        <v>38</v>
      </c>
      <c r="M30" s="91"/>
      <c r="N30" s="13">
        <v>5</v>
      </c>
      <c r="O30" s="10"/>
      <c r="P30" s="10"/>
      <c r="Q30" s="10"/>
      <c r="R30" s="10" t="s">
        <v>200</v>
      </c>
      <c r="S30" s="13"/>
      <c r="T30" s="13">
        <v>10</v>
      </c>
      <c r="U30" s="352"/>
      <c r="V30" s="55" t="s">
        <v>8</v>
      </c>
      <c r="W30" s="26" t="s">
        <v>557</v>
      </c>
      <c r="X30" s="54">
        <v>2</v>
      </c>
      <c r="Y30" s="42"/>
      <c r="Z30" s="42"/>
      <c r="AA30" s="15">
        <f>Z30*7</f>
        <v>0</v>
      </c>
      <c r="AB30" s="3">
        <f>Z30*5</f>
        <v>0</v>
      </c>
      <c r="AC30" s="3" t="s">
        <v>18</v>
      </c>
      <c r="AD30" s="16">
        <f>AA30*4+AB30*9</f>
        <v>0</v>
      </c>
    </row>
    <row r="31" spans="1:30" ht="13.5" customHeight="1" x14ac:dyDescent="0.25">
      <c r="A31" s="23" t="s">
        <v>9</v>
      </c>
      <c r="B31" s="355"/>
      <c r="C31" s="10"/>
      <c r="D31" s="91"/>
      <c r="E31" s="13"/>
      <c r="F31" s="10" t="s">
        <v>408</v>
      </c>
      <c r="G31" s="10"/>
      <c r="H31" s="13">
        <v>5</v>
      </c>
      <c r="I31" s="10"/>
      <c r="J31" s="91"/>
      <c r="K31" s="13"/>
      <c r="L31" s="10" t="s">
        <v>52</v>
      </c>
      <c r="M31" s="91"/>
      <c r="N31" s="13">
        <v>5</v>
      </c>
      <c r="O31" s="10"/>
      <c r="P31" s="17"/>
      <c r="Q31" s="10"/>
      <c r="R31" s="10"/>
      <c r="S31" s="13"/>
      <c r="T31" s="13"/>
      <c r="U31" s="352"/>
      <c r="V31" s="53">
        <f>X29*5+X31*5</f>
        <v>25.5</v>
      </c>
      <c r="W31" s="26" t="s">
        <v>558</v>
      </c>
      <c r="X31" s="54">
        <v>2.5</v>
      </c>
      <c r="Y31" s="42"/>
      <c r="Z31" s="42"/>
      <c r="AA31" s="3">
        <f>Z31*1</f>
        <v>0</v>
      </c>
      <c r="AB31" s="3" t="s">
        <v>18</v>
      </c>
      <c r="AC31" s="3">
        <f>Z31*5</f>
        <v>0</v>
      </c>
      <c r="AD31" s="3">
        <f>AA31*4+AC31*4</f>
        <v>0</v>
      </c>
    </row>
    <row r="32" spans="1:30" ht="13.5" customHeight="1" x14ac:dyDescent="0.25">
      <c r="A32" s="354" t="s">
        <v>309</v>
      </c>
      <c r="B32" s="355"/>
      <c r="C32" s="17"/>
      <c r="D32" s="20"/>
      <c r="E32" s="12"/>
      <c r="F32" s="10" t="s">
        <v>409</v>
      </c>
      <c r="G32" s="13"/>
      <c r="H32" s="13">
        <v>2</v>
      </c>
      <c r="I32" s="10"/>
      <c r="J32" s="13"/>
      <c r="K32" s="13"/>
      <c r="L32" s="24" t="s">
        <v>310</v>
      </c>
      <c r="M32" s="25"/>
      <c r="N32" s="26">
        <v>2</v>
      </c>
      <c r="O32" s="10"/>
      <c r="P32" s="17"/>
      <c r="Q32" s="10"/>
      <c r="R32" s="10"/>
      <c r="S32" s="91"/>
      <c r="T32" s="13"/>
      <c r="U32" s="352"/>
      <c r="V32" s="55" t="s">
        <v>10</v>
      </c>
      <c r="W32" s="26" t="s">
        <v>559</v>
      </c>
      <c r="X32" s="54"/>
      <c r="Y32" s="42"/>
      <c r="Z32" s="42"/>
      <c r="AA32" s="3"/>
      <c r="AB32" s="3">
        <f>Z32*5</f>
        <v>0</v>
      </c>
      <c r="AC32" s="3" t="s">
        <v>18</v>
      </c>
      <c r="AD32" s="3">
        <f>AB32*9</f>
        <v>0</v>
      </c>
    </row>
    <row r="33" spans="1:30" ht="13.5" customHeight="1" x14ac:dyDescent="0.25">
      <c r="A33" s="354"/>
      <c r="B33" s="355"/>
      <c r="C33" s="17"/>
      <c r="D33" s="20"/>
      <c r="E33" s="12"/>
      <c r="F33" s="10"/>
      <c r="G33" s="17"/>
      <c r="H33" s="13"/>
      <c r="I33" s="24"/>
      <c r="J33" s="25"/>
      <c r="K33" s="26"/>
      <c r="L33" s="24"/>
      <c r="M33" s="25"/>
      <c r="N33" s="26"/>
      <c r="O33" s="10"/>
      <c r="P33" s="17"/>
      <c r="Q33" s="10"/>
      <c r="R33" s="10"/>
      <c r="S33" s="17"/>
      <c r="T33" s="13"/>
      <c r="U33" s="352"/>
      <c r="V33" s="53">
        <f>X28*2+X29*7+X30</f>
        <v>31.2</v>
      </c>
      <c r="W33" s="56" t="s">
        <v>560</v>
      </c>
      <c r="X33" s="57"/>
      <c r="Y33" s="41"/>
      <c r="Z33" s="41"/>
      <c r="AC33" s="2">
        <f>Z33*15</f>
        <v>0</v>
      </c>
    </row>
    <row r="34" spans="1:30" ht="13.5" customHeight="1" x14ac:dyDescent="0.25">
      <c r="A34" s="18" t="s">
        <v>228</v>
      </c>
      <c r="B34" s="19"/>
      <c r="C34" s="17"/>
      <c r="D34" s="20"/>
      <c r="E34" s="12"/>
      <c r="F34" s="10"/>
      <c r="G34" s="17"/>
      <c r="H34" s="13"/>
      <c r="I34" s="10"/>
      <c r="J34" s="125"/>
      <c r="K34" s="10"/>
      <c r="L34" s="10"/>
      <c r="M34" s="125"/>
      <c r="N34" s="10"/>
      <c r="O34" s="10"/>
      <c r="P34" s="17"/>
      <c r="Q34" s="10"/>
      <c r="R34" s="10"/>
      <c r="S34" s="17"/>
      <c r="T34" s="13"/>
      <c r="U34" s="352"/>
      <c r="V34" s="55" t="s">
        <v>11</v>
      </c>
      <c r="W34" s="24"/>
      <c r="X34" s="54"/>
      <c r="Y34" s="80" t="s">
        <v>45</v>
      </c>
      <c r="Z34" s="80" t="s">
        <v>46</v>
      </c>
      <c r="AA34" s="2">
        <f>SUM(AA29:AA33)</f>
        <v>32.657333507784905</v>
      </c>
      <c r="AB34" s="2">
        <f>SUM(AB29:AB33)</f>
        <v>0</v>
      </c>
      <c r="AC34" s="2">
        <f>SUM(AC29:AC33)</f>
        <v>244.93000130838678</v>
      </c>
      <c r="AD34" s="2">
        <f>AA34*4+AB34*9+AC34*4</f>
        <v>1110.3493392646867</v>
      </c>
    </row>
    <row r="35" spans="1:30" ht="13.5" customHeight="1" x14ac:dyDescent="0.25">
      <c r="A35" s="27"/>
      <c r="B35" s="28"/>
      <c r="C35" s="17"/>
      <c r="D35" s="20"/>
      <c r="E35" s="12"/>
      <c r="F35" s="72"/>
      <c r="G35" s="69"/>
      <c r="H35" s="73"/>
      <c r="I35" s="72"/>
      <c r="J35" s="74"/>
      <c r="K35" s="72"/>
      <c r="L35" s="72"/>
      <c r="M35" s="74"/>
      <c r="N35" s="72"/>
      <c r="O35" s="72"/>
      <c r="P35" s="69"/>
      <c r="Q35" s="72"/>
      <c r="R35" s="72"/>
      <c r="S35" s="69"/>
      <c r="T35" s="73"/>
      <c r="U35" s="353"/>
      <c r="V35" s="148">
        <f>V29*4+V31*9+V33*4</f>
        <v>764.3</v>
      </c>
      <c r="W35" s="59"/>
      <c r="X35" s="60"/>
      <c r="Y35" s="81">
        <f>B35+E35+H35+K35+N35+Q35</f>
        <v>0</v>
      </c>
      <c r="Z35" s="81">
        <f>C35+F35+I35+L35+O35+R35</f>
        <v>0</v>
      </c>
      <c r="AA35" s="21">
        <f>AA34*4/AD34</f>
        <v>0.11764705882352942</v>
      </c>
      <c r="AB35" s="21">
        <f>AB34*9/AD34</f>
        <v>0</v>
      </c>
      <c r="AC35" s="21">
        <f>AC34*4/AD34</f>
        <v>0.88235294117647056</v>
      </c>
    </row>
    <row r="36" spans="1:30" ht="13.5" customHeight="1" x14ac:dyDescent="0.25">
      <c r="A36" s="22">
        <v>9</v>
      </c>
      <c r="B36" s="348"/>
      <c r="C36" s="65" t="s">
        <v>191</v>
      </c>
      <c r="D36" s="66" t="s">
        <v>222</v>
      </c>
      <c r="E36" s="67"/>
      <c r="F36" s="68" t="s">
        <v>342</v>
      </c>
      <c r="G36" s="68" t="s">
        <v>364</v>
      </c>
      <c r="H36" s="68"/>
      <c r="I36" s="65" t="s">
        <v>311</v>
      </c>
      <c r="J36" s="65" t="s">
        <v>192</v>
      </c>
      <c r="K36" s="65"/>
      <c r="L36" s="68" t="s">
        <v>312</v>
      </c>
      <c r="M36" s="68" t="s">
        <v>192</v>
      </c>
      <c r="N36" s="68"/>
      <c r="O36" s="65" t="s">
        <v>223</v>
      </c>
      <c r="P36" s="65" t="s">
        <v>196</v>
      </c>
      <c r="Q36" s="65"/>
      <c r="R36" s="68" t="s">
        <v>313</v>
      </c>
      <c r="S36" s="68" t="s">
        <v>192</v>
      </c>
      <c r="T36" s="68" t="s">
        <v>314</v>
      </c>
      <c r="U36" s="351" t="s">
        <v>198</v>
      </c>
      <c r="V36" s="55" t="s">
        <v>6</v>
      </c>
      <c r="W36" s="51" t="s">
        <v>555</v>
      </c>
      <c r="X36" s="52">
        <v>5.9</v>
      </c>
      <c r="Y36" s="79" t="s">
        <v>47</v>
      </c>
      <c r="Z36" s="79" t="s">
        <v>48</v>
      </c>
    </row>
    <row r="37" spans="1:30" ht="13.5" customHeight="1" x14ac:dyDescent="0.25">
      <c r="A37" s="23" t="s">
        <v>7</v>
      </c>
      <c r="B37" s="349"/>
      <c r="C37" s="10" t="s">
        <v>53</v>
      </c>
      <c r="D37" s="96"/>
      <c r="E37" s="12">
        <v>110</v>
      </c>
      <c r="F37" s="10" t="s">
        <v>343</v>
      </c>
      <c r="G37" s="13"/>
      <c r="H37" s="13">
        <v>65</v>
      </c>
      <c r="I37" s="10" t="s">
        <v>315</v>
      </c>
      <c r="J37" s="92"/>
      <c r="K37" s="13">
        <v>40</v>
      </c>
      <c r="L37" s="10" t="s">
        <v>316</v>
      </c>
      <c r="M37" s="91" t="s">
        <v>236</v>
      </c>
      <c r="N37" s="13">
        <v>50</v>
      </c>
      <c r="O37" s="10" t="str">
        <f>O36</f>
        <v>深色蔬菜</v>
      </c>
      <c r="P37" s="10"/>
      <c r="Q37" s="10">
        <v>100</v>
      </c>
      <c r="R37" s="82" t="s">
        <v>58</v>
      </c>
      <c r="S37" s="92"/>
      <c r="T37" s="13">
        <v>20</v>
      </c>
      <c r="U37" s="352"/>
      <c r="V37" s="53">
        <f>X36*15+X38*5+10</f>
        <v>108.5</v>
      </c>
      <c r="W37" s="26" t="s">
        <v>556</v>
      </c>
      <c r="X37" s="54">
        <v>2.5</v>
      </c>
      <c r="Y37" s="79">
        <f>V39*9/V43*100</f>
        <v>29.898458066942457</v>
      </c>
      <c r="Z37" s="79">
        <f>V41*4/V43*100</f>
        <v>15.695123480005012</v>
      </c>
    </row>
    <row r="38" spans="1:30" ht="13.5" customHeight="1" x14ac:dyDescent="0.25">
      <c r="A38" s="23">
        <v>18</v>
      </c>
      <c r="B38" s="349"/>
      <c r="C38" s="10"/>
      <c r="D38" s="11"/>
      <c r="E38" s="61"/>
      <c r="F38" s="10"/>
      <c r="G38" s="13"/>
      <c r="H38" s="13"/>
      <c r="I38" s="10" t="s">
        <v>317</v>
      </c>
      <c r="J38" s="125"/>
      <c r="K38" s="13">
        <v>10</v>
      </c>
      <c r="L38" s="10" t="s">
        <v>254</v>
      </c>
      <c r="M38" s="96"/>
      <c r="N38" s="13">
        <v>15</v>
      </c>
      <c r="O38" s="10"/>
      <c r="P38" s="10"/>
      <c r="Q38" s="10"/>
      <c r="R38" s="10" t="s">
        <v>43</v>
      </c>
      <c r="S38" s="91"/>
      <c r="T38" s="13">
        <v>5</v>
      </c>
      <c r="U38" s="352"/>
      <c r="V38" s="55" t="s">
        <v>8</v>
      </c>
      <c r="W38" s="26" t="s">
        <v>557</v>
      </c>
      <c r="X38" s="54">
        <v>2</v>
      </c>
      <c r="Y38" s="42"/>
      <c r="Z38" s="42"/>
    </row>
    <row r="39" spans="1:30" ht="13.5" customHeight="1" x14ac:dyDescent="0.25">
      <c r="A39" s="23" t="s">
        <v>9</v>
      </c>
      <c r="B39" s="349"/>
      <c r="C39" s="10"/>
      <c r="D39" s="11"/>
      <c r="E39" s="61"/>
      <c r="F39" s="10"/>
      <c r="G39" s="125"/>
      <c r="H39" s="13"/>
      <c r="I39" s="10" t="s">
        <v>244</v>
      </c>
      <c r="J39" s="13"/>
      <c r="K39" s="13">
        <v>5</v>
      </c>
      <c r="L39" s="10"/>
      <c r="M39" s="91"/>
      <c r="N39" s="13"/>
      <c r="O39" s="10"/>
      <c r="P39" s="17"/>
      <c r="Q39" s="10"/>
      <c r="R39" s="10" t="s">
        <v>38</v>
      </c>
      <c r="S39" s="91"/>
      <c r="T39" s="13">
        <v>5</v>
      </c>
      <c r="U39" s="352"/>
      <c r="V39" s="53">
        <f>X37*5+X39*5</f>
        <v>26.5</v>
      </c>
      <c r="W39" s="26" t="s">
        <v>558</v>
      </c>
      <c r="X39" s="54">
        <v>2.8</v>
      </c>
      <c r="Y39" s="42"/>
      <c r="Z39" s="42"/>
    </row>
    <row r="40" spans="1:30" ht="13.5" customHeight="1" x14ac:dyDescent="0.25">
      <c r="A40" s="354" t="s">
        <v>318</v>
      </c>
      <c r="B40" s="349"/>
      <c r="C40" s="10"/>
      <c r="D40" s="20"/>
      <c r="E40" s="61"/>
      <c r="F40" s="10"/>
      <c r="G40" s="17"/>
      <c r="H40" s="13"/>
      <c r="I40" s="10" t="s">
        <v>255</v>
      </c>
      <c r="J40" s="125"/>
      <c r="K40" s="13">
        <v>2</v>
      </c>
      <c r="L40" s="10"/>
      <c r="M40" s="91"/>
      <c r="N40" s="13"/>
      <c r="O40" s="10"/>
      <c r="P40" s="17"/>
      <c r="Q40" s="10"/>
      <c r="R40" s="10" t="s">
        <v>42</v>
      </c>
      <c r="S40" s="91"/>
      <c r="T40" s="13">
        <v>3</v>
      </c>
      <c r="U40" s="352"/>
      <c r="V40" s="55" t="s">
        <v>10</v>
      </c>
      <c r="W40" s="26" t="s">
        <v>559</v>
      </c>
      <c r="X40" s="54"/>
      <c r="Y40" s="42"/>
      <c r="Z40" s="42"/>
    </row>
    <row r="41" spans="1:30" ht="13.5" customHeight="1" x14ac:dyDescent="0.25">
      <c r="A41" s="357"/>
      <c r="B41" s="350"/>
      <c r="C41" s="10"/>
      <c r="D41" s="20"/>
      <c r="E41" s="61"/>
      <c r="F41" s="10"/>
      <c r="G41" s="17"/>
      <c r="H41" s="13"/>
      <c r="I41" s="10"/>
      <c r="J41" s="125"/>
      <c r="K41" s="13"/>
      <c r="L41" s="24"/>
      <c r="M41" s="25"/>
      <c r="N41" s="26"/>
      <c r="O41" s="10"/>
      <c r="P41" s="17"/>
      <c r="Q41" s="10"/>
      <c r="R41" s="10"/>
      <c r="S41" s="17"/>
      <c r="T41" s="13"/>
      <c r="U41" s="352"/>
      <c r="V41" s="53">
        <f>X36*2+X37*7+X38</f>
        <v>31.3</v>
      </c>
      <c r="W41" s="56" t="s">
        <v>560</v>
      </c>
      <c r="X41" s="57"/>
      <c r="Y41" s="41"/>
      <c r="Z41" s="41"/>
    </row>
    <row r="42" spans="1:30" ht="13.5" customHeight="1" x14ac:dyDescent="0.25">
      <c r="A42" s="18" t="s">
        <v>228</v>
      </c>
      <c r="B42" s="19"/>
      <c r="C42" s="17"/>
      <c r="D42" s="20"/>
      <c r="E42" s="12"/>
      <c r="F42" s="10"/>
      <c r="G42" s="17"/>
      <c r="H42" s="13"/>
      <c r="I42" s="10"/>
      <c r="J42" s="125"/>
      <c r="K42" s="13"/>
      <c r="L42" s="10"/>
      <c r="M42" s="125"/>
      <c r="N42" s="13"/>
      <c r="O42" s="10"/>
      <c r="P42" s="17"/>
      <c r="Q42" s="10"/>
      <c r="R42" s="10"/>
      <c r="S42" s="17"/>
      <c r="T42" s="13"/>
      <c r="U42" s="352"/>
      <c r="V42" s="55" t="s">
        <v>11</v>
      </c>
      <c r="W42" s="24"/>
      <c r="X42" s="54"/>
      <c r="Y42" s="80" t="s">
        <v>45</v>
      </c>
      <c r="Z42" s="80" t="s">
        <v>46</v>
      </c>
    </row>
    <row r="43" spans="1:30" ht="13.5" customHeight="1" thickBot="1" x14ac:dyDescent="0.3">
      <c r="A43" s="29"/>
      <c r="B43" s="30"/>
      <c r="C43" s="31"/>
      <c r="D43" s="32"/>
      <c r="E43" s="33"/>
      <c r="F43" s="34"/>
      <c r="G43" s="31"/>
      <c r="H43" s="36"/>
      <c r="I43" s="34"/>
      <c r="J43" s="35"/>
      <c r="K43" s="34"/>
      <c r="L43" s="34"/>
      <c r="M43" s="35"/>
      <c r="N43" s="34"/>
      <c r="O43" s="34"/>
      <c r="P43" s="31"/>
      <c r="Q43" s="34"/>
      <c r="R43" s="34"/>
      <c r="S43" s="31"/>
      <c r="T43" s="36"/>
      <c r="U43" s="356"/>
      <c r="V43" s="62">
        <f>V37*4+V39*9+V41*4</f>
        <v>797.7</v>
      </c>
      <c r="W43" s="63"/>
      <c r="X43" s="64"/>
      <c r="Y43" s="81">
        <f>B43+E43+H43+K43+N43+Q43</f>
        <v>0</v>
      </c>
      <c r="Z43" s="81">
        <f>C43+F43+I43+L43+O43+R43</f>
        <v>0</v>
      </c>
    </row>
  </sheetData>
  <mergeCells count="16">
    <mergeCell ref="A1:X1"/>
    <mergeCell ref="B4:B9"/>
    <mergeCell ref="U4:U11"/>
    <mergeCell ref="A8:A9"/>
    <mergeCell ref="B12:B17"/>
    <mergeCell ref="U12:U19"/>
    <mergeCell ref="A16:A17"/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</mergeCells>
  <phoneticPr fontId="19" type="noConversion"/>
  <printOptions horizontalCentered="1" verticalCentered="1"/>
  <pageMargins left="0.39370078740157483" right="0.39370078740157483" top="0.19685039370078741" bottom="0.19685039370078741" header="0.51181102362204722" footer="0.23622047244094491"/>
  <pageSetup paperSize="9" scale="9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"/>
  <sheetViews>
    <sheetView topLeftCell="A22" zoomScaleNormal="100" workbookViewId="0">
      <selection activeCell="AH47" sqref="AH47"/>
    </sheetView>
  </sheetViews>
  <sheetFormatPr defaultColWidth="9" defaultRowHeight="13.5" customHeight="1" x14ac:dyDescent="0.25"/>
  <cols>
    <col min="1" max="1" width="3.75" style="37" customWidth="1"/>
    <col min="2" max="2" width="0" style="9" hidden="1" customWidth="1"/>
    <col min="3" max="3" width="10.875" style="9" customWidth="1"/>
    <col min="4" max="4" width="3.75" style="38" customWidth="1"/>
    <col min="5" max="5" width="3.75" style="37" customWidth="1"/>
    <col min="6" max="6" width="10.875" style="9" customWidth="1"/>
    <col min="7" max="7" width="3.75" style="38" customWidth="1"/>
    <col min="8" max="8" width="3.75" style="37" customWidth="1"/>
    <col min="9" max="9" width="10.875" style="9" customWidth="1"/>
    <col min="10" max="10" width="3.75" style="38" customWidth="1"/>
    <col min="11" max="11" width="3.75" style="37" customWidth="1"/>
    <col min="12" max="12" width="10.875" style="9" customWidth="1"/>
    <col min="13" max="13" width="3.75" style="38" customWidth="1"/>
    <col min="14" max="14" width="3.75" style="37" customWidth="1"/>
    <col min="15" max="15" width="10.875" style="9" customWidth="1"/>
    <col min="16" max="16" width="3.75" style="38" customWidth="1"/>
    <col min="17" max="17" width="3.75" style="37" customWidth="1"/>
    <col min="18" max="18" width="10.875" style="9" customWidth="1"/>
    <col min="19" max="19" width="3.75" style="38" customWidth="1"/>
    <col min="20" max="20" width="3.75" style="37" customWidth="1"/>
    <col min="21" max="21" width="3.75" style="9" customWidth="1"/>
    <col min="22" max="22" width="8.375" style="39" customWidth="1"/>
    <col min="23" max="23" width="8.375" style="40" customWidth="1"/>
    <col min="24" max="24" width="4.125" style="38" customWidth="1"/>
    <col min="25" max="25" width="6" style="2" hidden="1" customWidth="1"/>
    <col min="26" max="26" width="5.5" style="3" hidden="1" customWidth="1"/>
    <col min="27" max="27" width="7.75" style="2" hidden="1" customWidth="1"/>
    <col min="28" max="28" width="8" style="2" hidden="1" customWidth="1"/>
    <col min="29" max="29" width="7.875" style="2" hidden="1" customWidth="1"/>
    <col min="30" max="30" width="7.5" style="2" hidden="1" customWidth="1"/>
    <col min="31" max="16384" width="9" style="9"/>
  </cols>
  <sheetData>
    <row r="1" spans="1:30" s="2" customFormat="1" ht="18.75" customHeight="1" x14ac:dyDescent="0.3">
      <c r="A1" s="347" t="s">
        <v>543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Z1" s="3"/>
    </row>
    <row r="2" spans="1:30" s="2" customFormat="1" ht="13.5" customHeight="1" thickBot="1" x14ac:dyDescent="0.3">
      <c r="A2" s="4" t="s">
        <v>22</v>
      </c>
      <c r="B2" s="5"/>
      <c r="C2" s="1"/>
      <c r="D2" s="6"/>
      <c r="E2" s="6"/>
      <c r="F2" s="1"/>
      <c r="G2" s="6"/>
      <c r="H2" s="6"/>
      <c r="I2" s="1"/>
      <c r="J2" s="6"/>
      <c r="K2" s="6"/>
      <c r="L2" s="1"/>
      <c r="M2" s="6"/>
      <c r="N2" s="6"/>
      <c r="O2" s="1"/>
      <c r="P2" s="6"/>
      <c r="Q2" s="6"/>
      <c r="S2" s="6"/>
      <c r="T2" s="6"/>
      <c r="U2" s="1"/>
      <c r="V2" s="7"/>
      <c r="W2" s="8"/>
      <c r="X2" s="1"/>
      <c r="Z2" s="3"/>
    </row>
    <row r="3" spans="1:30" ht="13.5" customHeight="1" x14ac:dyDescent="0.25">
      <c r="A3" s="43" t="s">
        <v>187</v>
      </c>
      <c r="B3" s="44" t="s">
        <v>0</v>
      </c>
      <c r="C3" s="45" t="s">
        <v>1</v>
      </c>
      <c r="D3" s="46" t="s">
        <v>188</v>
      </c>
      <c r="E3" s="47" t="s">
        <v>189</v>
      </c>
      <c r="F3" s="45" t="s">
        <v>2</v>
      </c>
      <c r="G3" s="45" t="s">
        <v>188</v>
      </c>
      <c r="H3" s="45" t="s">
        <v>189</v>
      </c>
      <c r="I3" s="45" t="s">
        <v>3</v>
      </c>
      <c r="J3" s="45" t="s">
        <v>188</v>
      </c>
      <c r="K3" s="45" t="s">
        <v>189</v>
      </c>
      <c r="L3" s="45" t="s">
        <v>3</v>
      </c>
      <c r="M3" s="45" t="s">
        <v>188</v>
      </c>
      <c r="N3" s="45" t="s">
        <v>189</v>
      </c>
      <c r="O3" s="45" t="s">
        <v>3</v>
      </c>
      <c r="P3" s="45" t="s">
        <v>188</v>
      </c>
      <c r="Q3" s="45" t="s">
        <v>189</v>
      </c>
      <c r="R3" s="46" t="s">
        <v>4</v>
      </c>
      <c r="S3" s="45" t="s">
        <v>188</v>
      </c>
      <c r="T3" s="45" t="s">
        <v>189</v>
      </c>
      <c r="U3" s="45" t="s">
        <v>190</v>
      </c>
      <c r="V3" s="48" t="s">
        <v>5</v>
      </c>
      <c r="W3" s="45" t="s">
        <v>553</v>
      </c>
      <c r="X3" s="49" t="s">
        <v>554</v>
      </c>
      <c r="Y3" s="3"/>
    </row>
    <row r="4" spans="1:30" ht="13.5" customHeight="1" x14ac:dyDescent="0.25">
      <c r="A4" s="22">
        <v>9</v>
      </c>
      <c r="B4" s="348"/>
      <c r="C4" s="65" t="s">
        <v>191</v>
      </c>
      <c r="D4" s="66" t="s">
        <v>222</v>
      </c>
      <c r="E4" s="67"/>
      <c r="F4" s="65" t="s">
        <v>450</v>
      </c>
      <c r="G4" s="65" t="s">
        <v>344</v>
      </c>
      <c r="H4" s="65"/>
      <c r="I4" s="65" t="s">
        <v>319</v>
      </c>
      <c r="J4" s="65" t="s">
        <v>192</v>
      </c>
      <c r="K4" s="65"/>
      <c r="L4" s="68" t="s">
        <v>451</v>
      </c>
      <c r="M4" s="68" t="s">
        <v>453</v>
      </c>
      <c r="N4" s="68"/>
      <c r="O4" s="65" t="s">
        <v>195</v>
      </c>
      <c r="P4" s="65" t="s">
        <v>196</v>
      </c>
      <c r="Q4" s="65"/>
      <c r="R4" s="68" t="s">
        <v>320</v>
      </c>
      <c r="S4" s="68" t="s">
        <v>192</v>
      </c>
      <c r="T4" s="68"/>
      <c r="U4" s="351" t="s">
        <v>198</v>
      </c>
      <c r="V4" s="50" t="s">
        <v>6</v>
      </c>
      <c r="W4" s="51" t="s">
        <v>555</v>
      </c>
      <c r="X4" s="52">
        <v>5.8</v>
      </c>
      <c r="AA4" s="2" t="s">
        <v>12</v>
      </c>
      <c r="AB4" s="2" t="s">
        <v>13</v>
      </c>
      <c r="AC4" s="2" t="s">
        <v>14</v>
      </c>
      <c r="AD4" s="2" t="s">
        <v>15</v>
      </c>
    </row>
    <row r="5" spans="1:30" ht="13.5" customHeight="1" x14ac:dyDescent="0.25">
      <c r="A5" s="23" t="s">
        <v>7</v>
      </c>
      <c r="B5" s="349"/>
      <c r="C5" s="10" t="s">
        <v>53</v>
      </c>
      <c r="D5" s="11"/>
      <c r="E5" s="12">
        <v>110</v>
      </c>
      <c r="F5" s="10" t="s">
        <v>500</v>
      </c>
      <c r="G5" s="91"/>
      <c r="H5" s="13">
        <v>50</v>
      </c>
      <c r="I5" s="10" t="s">
        <v>296</v>
      </c>
      <c r="J5" s="13"/>
      <c r="K5" s="13">
        <v>30</v>
      </c>
      <c r="L5" s="10" t="s">
        <v>451</v>
      </c>
      <c r="M5" s="13" t="s">
        <v>452</v>
      </c>
      <c r="N5" s="13">
        <v>25</v>
      </c>
      <c r="O5" s="10" t="str">
        <f>O4</f>
        <v>淺色蔬菜</v>
      </c>
      <c r="P5" s="10"/>
      <c r="Q5" s="10">
        <v>100</v>
      </c>
      <c r="R5" s="82" t="s">
        <v>225</v>
      </c>
      <c r="S5" s="91"/>
      <c r="T5" s="13">
        <v>5</v>
      </c>
      <c r="U5" s="352"/>
      <c r="V5" s="53">
        <f>X4*15+X6*5+10</f>
        <v>107</v>
      </c>
      <c r="W5" s="26" t="s">
        <v>556</v>
      </c>
      <c r="X5" s="54">
        <v>2.5</v>
      </c>
      <c r="Y5" s="3" t="s">
        <v>16</v>
      </c>
      <c r="Z5" s="3">
        <v>6</v>
      </c>
      <c r="AA5" s="3">
        <f>Z5*2</f>
        <v>12</v>
      </c>
      <c r="AB5" s="3"/>
      <c r="AC5" s="3">
        <f>Z5*15</f>
        <v>90</v>
      </c>
      <c r="AD5" s="3">
        <f>AA5*4+AC5*4</f>
        <v>408</v>
      </c>
    </row>
    <row r="6" spans="1:30" ht="13.5" customHeight="1" x14ac:dyDescent="0.25">
      <c r="A6" s="23">
        <v>21</v>
      </c>
      <c r="B6" s="349"/>
      <c r="C6" s="10"/>
      <c r="D6" s="13"/>
      <c r="E6" s="12"/>
      <c r="F6" s="10"/>
      <c r="G6" s="13"/>
      <c r="H6" s="13"/>
      <c r="I6" s="10" t="s">
        <v>244</v>
      </c>
      <c r="J6" s="17"/>
      <c r="K6" s="13">
        <v>10</v>
      </c>
      <c r="L6" s="95"/>
      <c r="M6" s="20"/>
      <c r="N6" s="61"/>
      <c r="O6" s="10"/>
      <c r="P6" s="10"/>
      <c r="Q6" s="10"/>
      <c r="R6" s="10" t="s">
        <v>321</v>
      </c>
      <c r="S6" s="91"/>
      <c r="T6" s="13">
        <v>5</v>
      </c>
      <c r="U6" s="352"/>
      <c r="V6" s="55" t="s">
        <v>8</v>
      </c>
      <c r="W6" s="26" t="s">
        <v>557</v>
      </c>
      <c r="X6" s="54">
        <v>2</v>
      </c>
      <c r="Y6" s="14" t="s">
        <v>17</v>
      </c>
      <c r="Z6" s="3">
        <v>2</v>
      </c>
      <c r="AA6" s="15">
        <f>Z6*7</f>
        <v>14</v>
      </c>
      <c r="AB6" s="3">
        <f>Z6*5</f>
        <v>10</v>
      </c>
      <c r="AC6" s="3" t="s">
        <v>18</v>
      </c>
      <c r="AD6" s="16">
        <f>AA6*4+AB6*9</f>
        <v>146</v>
      </c>
    </row>
    <row r="7" spans="1:30" ht="13.5" customHeight="1" x14ac:dyDescent="0.25">
      <c r="A7" s="23" t="s">
        <v>9</v>
      </c>
      <c r="B7" s="349"/>
      <c r="C7" s="10"/>
      <c r="D7" s="11"/>
      <c r="E7" s="61"/>
      <c r="F7" s="10"/>
      <c r="G7" s="91"/>
      <c r="H7" s="13"/>
      <c r="I7" s="10" t="s">
        <v>254</v>
      </c>
      <c r="J7" s="13"/>
      <c r="K7" s="13">
        <v>10</v>
      </c>
      <c r="L7" s="10"/>
      <c r="M7" s="13"/>
      <c r="N7" s="61"/>
      <c r="O7" s="10"/>
      <c r="P7" s="17"/>
      <c r="Q7" s="10"/>
      <c r="R7" s="10" t="s">
        <v>244</v>
      </c>
      <c r="S7" s="92"/>
      <c r="T7" s="13">
        <v>2</v>
      </c>
      <c r="U7" s="352"/>
      <c r="V7" s="53">
        <f>X5*5+X7*5</f>
        <v>26.5</v>
      </c>
      <c r="W7" s="26" t="s">
        <v>558</v>
      </c>
      <c r="X7" s="54">
        <v>2.8</v>
      </c>
      <c r="Y7" s="2" t="s">
        <v>19</v>
      </c>
      <c r="Z7" s="3">
        <v>1.8</v>
      </c>
      <c r="AA7" s="3">
        <f>Z7*1</f>
        <v>1.8</v>
      </c>
      <c r="AB7" s="3" t="s">
        <v>18</v>
      </c>
      <c r="AC7" s="3">
        <f>Z7*5</f>
        <v>9</v>
      </c>
      <c r="AD7" s="3">
        <f>AA7*4+AC7*4</f>
        <v>43.2</v>
      </c>
    </row>
    <row r="8" spans="1:30" ht="13.5" customHeight="1" x14ac:dyDescent="0.25">
      <c r="A8" s="354" t="s">
        <v>227</v>
      </c>
      <c r="B8" s="349"/>
      <c r="C8" s="10"/>
      <c r="D8" s="11"/>
      <c r="E8" s="61"/>
      <c r="F8" s="10"/>
      <c r="G8" s="17"/>
      <c r="H8" s="13"/>
      <c r="I8" s="10" t="s">
        <v>237</v>
      </c>
      <c r="J8" s="91"/>
      <c r="K8" s="13">
        <v>8</v>
      </c>
      <c r="L8" s="10"/>
      <c r="M8" s="20"/>
      <c r="N8" s="61"/>
      <c r="O8" s="10"/>
      <c r="P8" s="17"/>
      <c r="Q8" s="10"/>
      <c r="R8" s="10"/>
      <c r="S8" s="91"/>
      <c r="T8" s="13"/>
      <c r="U8" s="352"/>
      <c r="V8" s="55" t="s">
        <v>10</v>
      </c>
      <c r="W8" s="26" t="s">
        <v>559</v>
      </c>
      <c r="X8" s="54"/>
      <c r="Y8" s="2" t="s">
        <v>20</v>
      </c>
      <c r="Z8" s="3">
        <v>2.5</v>
      </c>
      <c r="AA8" s="3"/>
      <c r="AB8" s="3">
        <f>Z8*5</f>
        <v>12.5</v>
      </c>
      <c r="AC8" s="3" t="s">
        <v>18</v>
      </c>
      <c r="AD8" s="3">
        <f>AB8*9</f>
        <v>112.5</v>
      </c>
    </row>
    <row r="9" spans="1:30" ht="13.5" customHeight="1" x14ac:dyDescent="0.25">
      <c r="A9" s="357"/>
      <c r="B9" s="350"/>
      <c r="C9" s="10"/>
      <c r="D9" s="20"/>
      <c r="E9" s="61"/>
      <c r="F9" s="10"/>
      <c r="G9" s="17"/>
      <c r="H9" s="13"/>
      <c r="I9" s="10" t="s">
        <v>322</v>
      </c>
      <c r="J9" s="133"/>
      <c r="K9" s="13">
        <v>2</v>
      </c>
      <c r="L9" s="10"/>
      <c r="M9" s="133"/>
      <c r="N9" s="13"/>
      <c r="O9" s="10"/>
      <c r="P9" s="17"/>
      <c r="Q9" s="10"/>
      <c r="R9" s="10"/>
      <c r="S9" s="133"/>
      <c r="T9" s="13"/>
      <c r="U9" s="352"/>
      <c r="V9" s="53">
        <f>X4*2+X5*7+X6</f>
        <v>31.1</v>
      </c>
      <c r="W9" s="56" t="s">
        <v>560</v>
      </c>
      <c r="X9" s="57"/>
      <c r="Y9" s="2" t="s">
        <v>21</v>
      </c>
      <c r="Z9" s="3">
        <v>1</v>
      </c>
      <c r="AC9" s="2">
        <f>Z9*15</f>
        <v>15</v>
      </c>
    </row>
    <row r="10" spans="1:30" ht="13.5" customHeight="1" x14ac:dyDescent="0.25">
      <c r="A10" s="18" t="s">
        <v>228</v>
      </c>
      <c r="B10" s="19"/>
      <c r="C10" s="17"/>
      <c r="D10" s="20"/>
      <c r="E10" s="12"/>
      <c r="F10" s="10"/>
      <c r="G10" s="17"/>
      <c r="H10" s="13"/>
      <c r="I10" s="10"/>
      <c r="J10" s="133"/>
      <c r="K10" s="10"/>
      <c r="L10" s="10"/>
      <c r="M10" s="133"/>
      <c r="N10" s="10"/>
      <c r="O10" s="10"/>
      <c r="P10" s="17"/>
      <c r="Q10" s="10"/>
      <c r="R10" s="10"/>
      <c r="S10" s="17"/>
      <c r="T10" s="13"/>
      <c r="U10" s="352"/>
      <c r="V10" s="55" t="s">
        <v>11</v>
      </c>
      <c r="W10" s="24"/>
      <c r="X10" s="54"/>
      <c r="AA10" s="2">
        <f>SUM(AA5:AA9)</f>
        <v>27.8</v>
      </c>
      <c r="AB10" s="2">
        <f>SUM(AB5:AB9)</f>
        <v>22.5</v>
      </c>
      <c r="AC10" s="2">
        <f>SUM(AC5:AC9)</f>
        <v>114</v>
      </c>
      <c r="AD10" s="2">
        <f>AA10*4+AB10*9+AC10*4</f>
        <v>769.7</v>
      </c>
    </row>
    <row r="11" spans="1:30" ht="13.5" customHeight="1" x14ac:dyDescent="0.25">
      <c r="A11" s="77"/>
      <c r="B11" s="78"/>
      <c r="C11" s="69"/>
      <c r="D11" s="70"/>
      <c r="E11" s="71"/>
      <c r="F11" s="72"/>
      <c r="G11" s="69"/>
      <c r="H11" s="73"/>
      <c r="I11" s="72"/>
      <c r="J11" s="74"/>
      <c r="K11" s="72"/>
      <c r="L11" s="72"/>
      <c r="M11" s="74"/>
      <c r="N11" s="72"/>
      <c r="O11" s="72"/>
      <c r="P11" s="69"/>
      <c r="Q11" s="72"/>
      <c r="R11" s="72"/>
      <c r="S11" s="69"/>
      <c r="T11" s="73"/>
      <c r="U11" s="353"/>
      <c r="V11" s="58">
        <f>V5*4+V7*9+V9*4</f>
        <v>790.9</v>
      </c>
      <c r="W11" s="59"/>
      <c r="X11" s="60"/>
      <c r="AA11" s="21">
        <f>AA10*4/AD10</f>
        <v>0.14447187215798363</v>
      </c>
      <c r="AB11" s="21">
        <f>AB10*9/AD10</f>
        <v>0.26308951539560865</v>
      </c>
      <c r="AC11" s="21">
        <f>AC10*4/AD10</f>
        <v>0.59243861244640761</v>
      </c>
    </row>
    <row r="12" spans="1:30" ht="13.5" customHeight="1" x14ac:dyDescent="0.25">
      <c r="A12" s="23">
        <v>9</v>
      </c>
      <c r="B12" s="350"/>
      <c r="C12" s="65" t="s">
        <v>323</v>
      </c>
      <c r="D12" s="66" t="s">
        <v>222</v>
      </c>
      <c r="E12" s="67"/>
      <c r="F12" s="68" t="s">
        <v>324</v>
      </c>
      <c r="G12" s="68" t="s">
        <v>192</v>
      </c>
      <c r="H12" s="68"/>
      <c r="I12" s="68" t="s">
        <v>454</v>
      </c>
      <c r="J12" s="94" t="s">
        <v>455</v>
      </c>
      <c r="K12" s="68"/>
      <c r="L12" s="68" t="s">
        <v>456</v>
      </c>
      <c r="M12" s="68" t="s">
        <v>192</v>
      </c>
      <c r="N12" s="68"/>
      <c r="O12" s="65" t="s">
        <v>223</v>
      </c>
      <c r="P12" s="65" t="s">
        <v>196</v>
      </c>
      <c r="Q12" s="65"/>
      <c r="R12" s="65" t="s">
        <v>325</v>
      </c>
      <c r="S12" s="65" t="s">
        <v>192</v>
      </c>
      <c r="T12" s="65"/>
      <c r="U12" s="351" t="s">
        <v>198</v>
      </c>
      <c r="V12" s="50" t="s">
        <v>6</v>
      </c>
      <c r="W12" s="51" t="s">
        <v>555</v>
      </c>
      <c r="X12" s="52">
        <v>5.5</v>
      </c>
      <c r="AA12" s="2" t="s">
        <v>12</v>
      </c>
      <c r="AB12" s="2" t="s">
        <v>13</v>
      </c>
      <c r="AC12" s="2" t="s">
        <v>14</v>
      </c>
      <c r="AD12" s="2" t="s">
        <v>15</v>
      </c>
    </row>
    <row r="13" spans="1:30" ht="13.5" customHeight="1" x14ac:dyDescent="0.25">
      <c r="A13" s="23" t="s">
        <v>7</v>
      </c>
      <c r="B13" s="355"/>
      <c r="C13" s="10" t="s">
        <v>53</v>
      </c>
      <c r="D13" s="13"/>
      <c r="E13" s="13">
        <v>70</v>
      </c>
      <c r="F13" s="10" t="s">
        <v>44</v>
      </c>
      <c r="G13" s="92"/>
      <c r="H13" s="13">
        <v>60</v>
      </c>
      <c r="I13" s="10" t="s">
        <v>454</v>
      </c>
      <c r="J13" s="13" t="s">
        <v>452</v>
      </c>
      <c r="K13" s="13">
        <v>40</v>
      </c>
      <c r="L13" s="10" t="s">
        <v>249</v>
      </c>
      <c r="M13" s="13"/>
      <c r="N13" s="13">
        <v>40</v>
      </c>
      <c r="O13" s="10" t="str">
        <f>O12</f>
        <v>深色蔬菜</v>
      </c>
      <c r="P13" s="10"/>
      <c r="Q13" s="10">
        <v>100</v>
      </c>
      <c r="R13" s="82" t="s">
        <v>241</v>
      </c>
      <c r="S13" s="92"/>
      <c r="T13" s="13">
        <v>20</v>
      </c>
      <c r="U13" s="352"/>
      <c r="V13" s="53">
        <f>X12*15+X14*5+10</f>
        <v>102.5</v>
      </c>
      <c r="W13" s="26" t="s">
        <v>556</v>
      </c>
      <c r="X13" s="54">
        <v>3</v>
      </c>
      <c r="Y13" s="3" t="s">
        <v>16</v>
      </c>
      <c r="Z13" s="3">
        <v>6.2</v>
      </c>
      <c r="AA13" s="3">
        <f>Z13*2</f>
        <v>12.4</v>
      </c>
      <c r="AB13" s="3"/>
      <c r="AC13" s="3">
        <f>Z13*15</f>
        <v>93</v>
      </c>
      <c r="AD13" s="3">
        <f>AA13*4+AC13*4</f>
        <v>421.6</v>
      </c>
    </row>
    <row r="14" spans="1:30" ht="13.5" customHeight="1" x14ac:dyDescent="0.25">
      <c r="A14" s="23">
        <v>22</v>
      </c>
      <c r="B14" s="355"/>
      <c r="C14" s="10" t="s">
        <v>326</v>
      </c>
      <c r="D14" s="91"/>
      <c r="E14" s="13">
        <v>40</v>
      </c>
      <c r="F14" s="10" t="s">
        <v>244</v>
      </c>
      <c r="G14" s="92"/>
      <c r="H14" s="13">
        <v>5</v>
      </c>
      <c r="I14" s="10"/>
      <c r="J14" s="10"/>
      <c r="K14" s="13"/>
      <c r="L14" s="10" t="s">
        <v>244</v>
      </c>
      <c r="M14" s="13"/>
      <c r="N14" s="13">
        <v>5</v>
      </c>
      <c r="O14" s="10"/>
      <c r="P14" s="10"/>
      <c r="Q14" s="10"/>
      <c r="R14" s="10" t="s">
        <v>327</v>
      </c>
      <c r="S14" s="92" t="s">
        <v>519</v>
      </c>
      <c r="T14" s="13">
        <v>10</v>
      </c>
      <c r="U14" s="352"/>
      <c r="V14" s="55" t="s">
        <v>8</v>
      </c>
      <c r="W14" s="26" t="s">
        <v>557</v>
      </c>
      <c r="X14" s="54">
        <v>2</v>
      </c>
      <c r="Y14" s="14" t="s">
        <v>17</v>
      </c>
      <c r="Z14" s="3">
        <v>2</v>
      </c>
      <c r="AA14" s="15">
        <f>Z14*7</f>
        <v>14</v>
      </c>
      <c r="AB14" s="3">
        <f>Z14*5</f>
        <v>10</v>
      </c>
      <c r="AC14" s="3" t="s">
        <v>18</v>
      </c>
      <c r="AD14" s="16">
        <f>AA14*4+AB14*9</f>
        <v>146</v>
      </c>
    </row>
    <row r="15" spans="1:30" ht="13.5" customHeight="1" x14ac:dyDescent="0.25">
      <c r="A15" s="23" t="s">
        <v>242</v>
      </c>
      <c r="B15" s="355"/>
      <c r="C15" s="10"/>
      <c r="D15" s="97"/>
      <c r="E15" s="61"/>
      <c r="F15" s="10" t="s">
        <v>321</v>
      </c>
      <c r="G15" s="133"/>
      <c r="H15" s="13">
        <v>5</v>
      </c>
      <c r="I15" s="10"/>
      <c r="J15" s="13"/>
      <c r="K15" s="13"/>
      <c r="L15" s="10" t="s">
        <v>457</v>
      </c>
      <c r="M15" s="13" t="s">
        <v>458</v>
      </c>
      <c r="N15" s="13">
        <v>10</v>
      </c>
      <c r="O15" s="10"/>
      <c r="P15" s="17"/>
      <c r="Q15" s="10"/>
      <c r="R15" s="10"/>
      <c r="S15" s="13"/>
      <c r="T15" s="13"/>
      <c r="U15" s="352"/>
      <c r="V15" s="53">
        <f>X13*5+X15*5</f>
        <v>28</v>
      </c>
      <c r="W15" s="26" t="s">
        <v>558</v>
      </c>
      <c r="X15" s="54">
        <v>2.6</v>
      </c>
      <c r="Y15" s="2" t="s">
        <v>19</v>
      </c>
      <c r="Z15" s="3">
        <v>1.6</v>
      </c>
      <c r="AA15" s="3">
        <f>Z15*1</f>
        <v>1.6</v>
      </c>
      <c r="AB15" s="3" t="s">
        <v>18</v>
      </c>
      <c r="AC15" s="3">
        <f>Z15*5</f>
        <v>8</v>
      </c>
      <c r="AD15" s="3">
        <f>AA15*4+AC15*4</f>
        <v>38.4</v>
      </c>
    </row>
    <row r="16" spans="1:30" ht="13.5" customHeight="1" x14ac:dyDescent="0.25">
      <c r="A16" s="354" t="s">
        <v>245</v>
      </c>
      <c r="B16" s="355"/>
      <c r="C16" s="17"/>
      <c r="D16" s="20"/>
      <c r="E16" s="12"/>
      <c r="F16" s="10"/>
      <c r="G16" s="13"/>
      <c r="H16" s="13"/>
      <c r="I16" s="10"/>
      <c r="J16" s="133"/>
      <c r="K16" s="13"/>
      <c r="L16" s="10" t="s">
        <v>459</v>
      </c>
      <c r="M16" s="133"/>
      <c r="N16" s="13">
        <v>10</v>
      </c>
      <c r="O16" s="10"/>
      <c r="P16" s="17"/>
      <c r="Q16" s="10"/>
      <c r="R16" s="10"/>
      <c r="S16" s="13"/>
      <c r="T16" s="13"/>
      <c r="U16" s="352"/>
      <c r="V16" s="55" t="s">
        <v>10</v>
      </c>
      <c r="W16" s="26" t="s">
        <v>559</v>
      </c>
      <c r="X16" s="54"/>
      <c r="Y16" s="2" t="s">
        <v>20</v>
      </c>
      <c r="Z16" s="3">
        <v>2.5</v>
      </c>
      <c r="AA16" s="3"/>
      <c r="AB16" s="3">
        <f>Z16*5</f>
        <v>12.5</v>
      </c>
      <c r="AC16" s="3" t="s">
        <v>18</v>
      </c>
      <c r="AD16" s="3">
        <f>AB16*9</f>
        <v>112.5</v>
      </c>
    </row>
    <row r="17" spans="1:30" ht="13.5" customHeight="1" x14ac:dyDescent="0.25">
      <c r="A17" s="354"/>
      <c r="B17" s="355"/>
      <c r="C17" s="17"/>
      <c r="D17" s="20"/>
      <c r="E17" s="12"/>
      <c r="F17" s="10"/>
      <c r="G17" s="17"/>
      <c r="H17" s="13"/>
      <c r="I17" s="10"/>
      <c r="J17" s="91"/>
      <c r="K17" s="13"/>
      <c r="L17" s="24"/>
      <c r="M17" s="25"/>
      <c r="N17" s="26"/>
      <c r="O17" s="10"/>
      <c r="P17" s="17"/>
      <c r="Q17" s="10"/>
      <c r="R17" s="10"/>
      <c r="S17" s="17"/>
      <c r="T17" s="13"/>
      <c r="U17" s="352"/>
      <c r="V17" s="53">
        <f>X12*2+X13*7+X14</f>
        <v>34</v>
      </c>
      <c r="W17" s="56" t="s">
        <v>560</v>
      </c>
      <c r="X17" s="57"/>
      <c r="Y17" s="2" t="s">
        <v>21</v>
      </c>
      <c r="Z17" s="3">
        <v>1</v>
      </c>
      <c r="AC17" s="2">
        <f>Z17*15</f>
        <v>15</v>
      </c>
    </row>
    <row r="18" spans="1:30" ht="13.5" customHeight="1" x14ac:dyDescent="0.25">
      <c r="A18" s="18" t="s">
        <v>228</v>
      </c>
      <c r="B18" s="19"/>
      <c r="C18" s="17"/>
      <c r="D18" s="20"/>
      <c r="E18" s="12"/>
      <c r="F18" s="10"/>
      <c r="G18" s="17"/>
      <c r="H18" s="13"/>
      <c r="I18" s="10"/>
      <c r="J18" s="133"/>
      <c r="K18" s="10"/>
      <c r="L18" s="10"/>
      <c r="M18" s="133"/>
      <c r="N18" s="13"/>
      <c r="O18" s="10"/>
      <c r="P18" s="17"/>
      <c r="Q18" s="10"/>
      <c r="R18" s="10"/>
      <c r="S18" s="17"/>
      <c r="T18" s="13"/>
      <c r="U18" s="352"/>
      <c r="V18" s="55" t="s">
        <v>11</v>
      </c>
      <c r="W18" s="24"/>
      <c r="X18" s="54"/>
      <c r="AA18" s="2">
        <f>SUM(AA13:AA17)</f>
        <v>28</v>
      </c>
      <c r="AB18" s="2">
        <f>SUM(AB13:AB17)</f>
        <v>22.5</v>
      </c>
      <c r="AC18" s="2">
        <f>SUM(AC13:AC17)</f>
        <v>116</v>
      </c>
      <c r="AD18" s="2">
        <f>AA18*4+AB18*9+AC18*4</f>
        <v>778.5</v>
      </c>
    </row>
    <row r="19" spans="1:30" ht="13.5" customHeight="1" thickBot="1" x14ac:dyDescent="0.3">
      <c r="A19" s="75"/>
      <c r="B19" s="76"/>
      <c r="C19" s="17"/>
      <c r="D19" s="20"/>
      <c r="E19" s="12"/>
      <c r="F19" s="72"/>
      <c r="G19" s="69"/>
      <c r="H19" s="73"/>
      <c r="I19" s="72"/>
      <c r="J19" s="74"/>
      <c r="K19" s="72"/>
      <c r="L19" s="72"/>
      <c r="M19" s="74"/>
      <c r="N19" s="72"/>
      <c r="O19" s="72"/>
      <c r="P19" s="69"/>
      <c r="Q19" s="72"/>
      <c r="R19" s="72"/>
      <c r="S19" s="69"/>
      <c r="T19" s="73"/>
      <c r="U19" s="353"/>
      <c r="V19" s="58">
        <f>V13*4+V15*9+V17*4</f>
        <v>798</v>
      </c>
      <c r="W19" s="59"/>
      <c r="X19" s="60"/>
      <c r="AA19" s="21">
        <f>AA18*4/AD18</f>
        <v>0.14386640976236351</v>
      </c>
      <c r="AB19" s="21">
        <f>AB18*9/AD18</f>
        <v>0.26011560693641617</v>
      </c>
      <c r="AC19" s="21">
        <f>AC18*4/AD18</f>
        <v>0.59601798330122024</v>
      </c>
    </row>
    <row r="20" spans="1:30" ht="13.5" customHeight="1" x14ac:dyDescent="0.25">
      <c r="A20" s="22">
        <v>9</v>
      </c>
      <c r="B20" s="355"/>
      <c r="C20" s="65" t="s">
        <v>483</v>
      </c>
      <c r="D20" s="66" t="s">
        <v>484</v>
      </c>
      <c r="E20" s="67"/>
      <c r="F20" s="68" t="s">
        <v>387</v>
      </c>
      <c r="G20" s="68" t="s">
        <v>231</v>
      </c>
      <c r="H20" s="68"/>
      <c r="I20" s="68" t="s">
        <v>520</v>
      </c>
      <c r="J20" s="68" t="s">
        <v>514</v>
      </c>
      <c r="K20" s="68"/>
      <c r="L20" s="68" t="s">
        <v>461</v>
      </c>
      <c r="M20" s="68" t="s">
        <v>192</v>
      </c>
      <c r="N20" s="68"/>
      <c r="O20" s="65" t="s">
        <v>223</v>
      </c>
      <c r="P20" s="65" t="s">
        <v>196</v>
      </c>
      <c r="Q20" s="65"/>
      <c r="R20" s="65" t="s">
        <v>401</v>
      </c>
      <c r="S20" s="65" t="s">
        <v>192</v>
      </c>
      <c r="T20" s="65"/>
      <c r="U20" s="351" t="s">
        <v>198</v>
      </c>
      <c r="V20" s="50" t="s">
        <v>6</v>
      </c>
      <c r="W20" s="51" t="s">
        <v>555</v>
      </c>
      <c r="X20" s="52">
        <v>6.5</v>
      </c>
      <c r="AA20" s="2" t="s">
        <v>12</v>
      </c>
      <c r="AB20" s="2" t="s">
        <v>13</v>
      </c>
      <c r="AC20" s="2" t="s">
        <v>14</v>
      </c>
      <c r="AD20" s="2" t="s">
        <v>15</v>
      </c>
    </row>
    <row r="21" spans="1:30" ht="13.5" customHeight="1" x14ac:dyDescent="0.25">
      <c r="A21" s="23" t="s">
        <v>247</v>
      </c>
      <c r="B21" s="355"/>
      <c r="C21" s="10" t="s">
        <v>186</v>
      </c>
      <c r="D21" s="11"/>
      <c r="E21" s="12">
        <v>220</v>
      </c>
      <c r="F21" s="10" t="s">
        <v>460</v>
      </c>
      <c r="G21" s="91"/>
      <c r="H21" s="13">
        <v>65</v>
      </c>
      <c r="I21" s="10" t="s">
        <v>520</v>
      </c>
      <c r="J21" s="13" t="s">
        <v>248</v>
      </c>
      <c r="K21" s="13">
        <v>40</v>
      </c>
      <c r="L21" s="10" t="s">
        <v>315</v>
      </c>
      <c r="M21" s="91"/>
      <c r="N21" s="13">
        <v>20</v>
      </c>
      <c r="O21" s="10" t="str">
        <f>O20</f>
        <v>深色蔬菜</v>
      </c>
      <c r="P21" s="95"/>
      <c r="Q21" s="10">
        <v>100</v>
      </c>
      <c r="R21" s="82" t="s">
        <v>345</v>
      </c>
      <c r="S21" s="92"/>
      <c r="T21" s="13">
        <v>30</v>
      </c>
      <c r="U21" s="352"/>
      <c r="V21" s="53">
        <f>X20*15+X22*5+10</f>
        <v>117.5</v>
      </c>
      <c r="W21" s="26" t="s">
        <v>556</v>
      </c>
      <c r="X21" s="54">
        <v>2.5</v>
      </c>
      <c r="Y21" s="3" t="s">
        <v>16</v>
      </c>
      <c r="Z21" s="3">
        <v>6.2</v>
      </c>
      <c r="AA21" s="3">
        <f>Z21*2</f>
        <v>12.4</v>
      </c>
      <c r="AB21" s="3"/>
      <c r="AC21" s="3">
        <f>Z21*15</f>
        <v>93</v>
      </c>
      <c r="AD21" s="3">
        <f>AA21*4+AC21*4</f>
        <v>421.6</v>
      </c>
    </row>
    <row r="22" spans="1:30" ht="13.5" customHeight="1" x14ac:dyDescent="0.25">
      <c r="A22" s="23">
        <v>23</v>
      </c>
      <c r="B22" s="355"/>
      <c r="C22" s="10" t="s">
        <v>485</v>
      </c>
      <c r="D22" s="13"/>
      <c r="E22" s="13">
        <v>10</v>
      </c>
      <c r="F22" s="10"/>
      <c r="G22" s="91"/>
      <c r="H22" s="13"/>
      <c r="I22" s="10"/>
      <c r="J22" s="17"/>
      <c r="K22" s="13"/>
      <c r="L22" s="10" t="s">
        <v>300</v>
      </c>
      <c r="M22" s="91"/>
      <c r="N22" s="13">
        <v>25</v>
      </c>
      <c r="O22" s="10"/>
      <c r="P22" s="10"/>
      <c r="Q22" s="10"/>
      <c r="R22" s="10" t="s">
        <v>346</v>
      </c>
      <c r="S22" s="13"/>
      <c r="T22" s="13">
        <v>10</v>
      </c>
      <c r="U22" s="352"/>
      <c r="V22" s="55" t="s">
        <v>8</v>
      </c>
      <c r="W22" s="26" t="s">
        <v>557</v>
      </c>
      <c r="X22" s="54">
        <v>2</v>
      </c>
      <c r="Y22" s="14" t="s">
        <v>17</v>
      </c>
      <c r="Z22" s="3">
        <v>2.2000000000000002</v>
      </c>
      <c r="AA22" s="15">
        <f>Z22*7</f>
        <v>15.400000000000002</v>
      </c>
      <c r="AB22" s="3">
        <f>Z22*5</f>
        <v>11</v>
      </c>
      <c r="AC22" s="3" t="s">
        <v>18</v>
      </c>
      <c r="AD22" s="16">
        <f>AA22*4+AB22*9</f>
        <v>160.60000000000002</v>
      </c>
    </row>
    <row r="23" spans="1:30" ht="13.5" customHeight="1" x14ac:dyDescent="0.25">
      <c r="A23" s="23" t="s">
        <v>9</v>
      </c>
      <c r="B23" s="355"/>
      <c r="C23" s="10" t="s">
        <v>38</v>
      </c>
      <c r="D23" s="11"/>
      <c r="E23" s="61">
        <v>5</v>
      </c>
      <c r="F23" s="10"/>
      <c r="G23" s="13"/>
      <c r="H23" s="13"/>
      <c r="I23" s="10"/>
      <c r="J23" s="13"/>
      <c r="K23" s="13"/>
      <c r="L23" s="10" t="s">
        <v>462</v>
      </c>
      <c r="M23" s="91"/>
      <c r="N23" s="13">
        <v>10</v>
      </c>
      <c r="O23" s="10"/>
      <c r="P23" s="17"/>
      <c r="Q23" s="10"/>
      <c r="R23" s="10"/>
      <c r="S23" s="13"/>
      <c r="T23" s="13"/>
      <c r="U23" s="352"/>
      <c r="V23" s="53">
        <f>X21*5+X23*5</f>
        <v>26.5</v>
      </c>
      <c r="W23" s="26" t="s">
        <v>558</v>
      </c>
      <c r="X23" s="54">
        <v>2.8</v>
      </c>
      <c r="Y23" s="2" t="s">
        <v>19</v>
      </c>
      <c r="Z23" s="3">
        <v>1.6</v>
      </c>
      <c r="AA23" s="3">
        <f>Z23*1</f>
        <v>1.6</v>
      </c>
      <c r="AB23" s="3" t="s">
        <v>18</v>
      </c>
      <c r="AC23" s="3">
        <f>Z23*5</f>
        <v>8</v>
      </c>
      <c r="AD23" s="3">
        <f>AA23*4+AC23*4</f>
        <v>38.4</v>
      </c>
    </row>
    <row r="24" spans="1:30" ht="13.5" customHeight="1" x14ac:dyDescent="0.25">
      <c r="A24" s="354" t="s">
        <v>252</v>
      </c>
      <c r="B24" s="355"/>
      <c r="C24" s="10" t="s">
        <v>486</v>
      </c>
      <c r="D24" s="11"/>
      <c r="E24" s="61">
        <v>2</v>
      </c>
      <c r="F24" s="10"/>
      <c r="G24" s="17"/>
      <c r="H24" s="13"/>
      <c r="I24" s="10"/>
      <c r="J24" s="133"/>
      <c r="K24" s="13"/>
      <c r="L24" s="10" t="s">
        <v>328</v>
      </c>
      <c r="M24" s="91" t="s">
        <v>236</v>
      </c>
      <c r="N24" s="13">
        <v>10</v>
      </c>
      <c r="O24" s="10"/>
      <c r="P24" s="17"/>
      <c r="Q24" s="10"/>
      <c r="R24" s="10"/>
      <c r="S24" s="17"/>
      <c r="T24" s="13"/>
      <c r="U24" s="352"/>
      <c r="V24" s="55" t="s">
        <v>10</v>
      </c>
      <c r="W24" s="26" t="s">
        <v>559</v>
      </c>
      <c r="X24" s="54"/>
      <c r="Y24" s="2" t="s">
        <v>20</v>
      </c>
      <c r="Z24" s="3">
        <v>2.5</v>
      </c>
      <c r="AA24" s="3"/>
      <c r="AB24" s="3">
        <f>Z24*5</f>
        <v>12.5</v>
      </c>
      <c r="AC24" s="3" t="s">
        <v>18</v>
      </c>
      <c r="AD24" s="3">
        <f>AB24*9</f>
        <v>112.5</v>
      </c>
    </row>
    <row r="25" spans="1:30" ht="13.5" customHeight="1" x14ac:dyDescent="0.25">
      <c r="A25" s="354"/>
      <c r="B25" s="355"/>
      <c r="C25" s="10"/>
      <c r="D25" s="20"/>
      <c r="E25" s="61"/>
      <c r="F25" s="10"/>
      <c r="G25" s="17"/>
      <c r="H25" s="13"/>
      <c r="I25" s="10"/>
      <c r="J25" s="133"/>
      <c r="K25" s="13"/>
      <c r="L25" s="10"/>
      <c r="M25" s="91"/>
      <c r="N25" s="13"/>
      <c r="O25" s="10"/>
      <c r="P25" s="17"/>
      <c r="Q25" s="10"/>
      <c r="R25" s="10"/>
      <c r="S25" s="17"/>
      <c r="T25" s="13"/>
      <c r="U25" s="352"/>
      <c r="V25" s="53">
        <f>X20*2+X21*7+X22</f>
        <v>32.5</v>
      </c>
      <c r="W25" s="56" t="s">
        <v>560</v>
      </c>
      <c r="X25" s="57"/>
      <c r="Y25" s="2" t="s">
        <v>21</v>
      </c>
      <c r="AC25" s="2">
        <f>Z25*15</f>
        <v>0</v>
      </c>
    </row>
    <row r="26" spans="1:30" ht="13.5" customHeight="1" x14ac:dyDescent="0.25">
      <c r="A26" s="18" t="s">
        <v>228</v>
      </c>
      <c r="B26" s="19"/>
      <c r="C26" s="17"/>
      <c r="D26" s="20"/>
      <c r="E26" s="12"/>
      <c r="F26" s="10"/>
      <c r="G26" s="17"/>
      <c r="H26" s="13"/>
      <c r="I26" s="10"/>
      <c r="J26" s="133"/>
      <c r="K26" s="10"/>
      <c r="L26" s="10"/>
      <c r="M26" s="133"/>
      <c r="N26" s="10"/>
      <c r="O26" s="10"/>
      <c r="P26" s="17"/>
      <c r="Q26" s="10"/>
      <c r="R26" s="10"/>
      <c r="S26" s="17"/>
      <c r="T26" s="13"/>
      <c r="U26" s="352"/>
      <c r="V26" s="55" t="s">
        <v>11</v>
      </c>
      <c r="W26" s="24"/>
      <c r="X26" s="54"/>
      <c r="AA26" s="2">
        <f>SUM(AA21:AA25)</f>
        <v>29.400000000000006</v>
      </c>
      <c r="AB26" s="2">
        <f>SUM(AB21:AB25)</f>
        <v>23.5</v>
      </c>
      <c r="AC26" s="2">
        <f>SUM(AC21:AC25)</f>
        <v>101</v>
      </c>
      <c r="AD26" s="2">
        <f>AA26*4+AB26*9+AC26*4</f>
        <v>733.1</v>
      </c>
    </row>
    <row r="27" spans="1:30" ht="13.5" customHeight="1" thickBot="1" x14ac:dyDescent="0.3">
      <c r="A27" s="75"/>
      <c r="B27" s="76"/>
      <c r="C27" s="126"/>
      <c r="D27" s="127"/>
      <c r="E27" s="128"/>
      <c r="F27" s="129"/>
      <c r="G27" s="126"/>
      <c r="H27" s="130"/>
      <c r="I27" s="129"/>
      <c r="J27" s="134"/>
      <c r="K27" s="129"/>
      <c r="L27" s="129"/>
      <c r="M27" s="134"/>
      <c r="N27" s="129"/>
      <c r="O27" s="129"/>
      <c r="P27" s="126"/>
      <c r="Q27" s="129"/>
      <c r="R27" s="129"/>
      <c r="S27" s="126"/>
      <c r="T27" s="130"/>
      <c r="U27" s="353"/>
      <c r="V27" s="58">
        <f>V21*4+V23*9+V25*4</f>
        <v>838.5</v>
      </c>
      <c r="W27" s="59"/>
      <c r="X27" s="60"/>
      <c r="AA27" s="21">
        <f>AA26*4/AD26</f>
        <v>0.16041467739735374</v>
      </c>
      <c r="AB27" s="21">
        <f>AB26*9/AD26</f>
        <v>0.28850088664575091</v>
      </c>
      <c r="AC27" s="21">
        <f>AC26*4/AD26</f>
        <v>0.55108443595689538</v>
      </c>
    </row>
    <row r="28" spans="1:30" ht="13.5" customHeight="1" x14ac:dyDescent="0.25">
      <c r="A28" s="22">
        <v>9</v>
      </c>
      <c r="B28" s="355"/>
      <c r="C28" s="68" t="s">
        <v>330</v>
      </c>
      <c r="D28" s="117" t="s">
        <v>222</v>
      </c>
      <c r="E28" s="118"/>
      <c r="F28" s="68" t="s">
        <v>331</v>
      </c>
      <c r="G28" s="68" t="s">
        <v>192</v>
      </c>
      <c r="H28" s="68"/>
      <c r="I28" s="68" t="s">
        <v>332</v>
      </c>
      <c r="J28" s="68" t="s">
        <v>196</v>
      </c>
      <c r="K28" s="68"/>
      <c r="L28" s="68" t="s">
        <v>333</v>
      </c>
      <c r="M28" s="68" t="s">
        <v>194</v>
      </c>
      <c r="N28" s="68"/>
      <c r="O28" s="68" t="s">
        <v>195</v>
      </c>
      <c r="P28" s="68" t="s">
        <v>196</v>
      </c>
      <c r="Q28" s="68"/>
      <c r="R28" s="68" t="s">
        <v>334</v>
      </c>
      <c r="S28" s="68" t="s">
        <v>192</v>
      </c>
      <c r="T28" s="68"/>
      <c r="U28" s="351" t="s">
        <v>28</v>
      </c>
      <c r="V28" s="50" t="s">
        <v>6</v>
      </c>
      <c r="W28" s="51" t="s">
        <v>555</v>
      </c>
      <c r="X28" s="52">
        <v>6.1</v>
      </c>
      <c r="Y28" s="79" t="s">
        <v>47</v>
      </c>
      <c r="Z28" s="79" t="s">
        <v>48</v>
      </c>
      <c r="AA28" s="2" t="s">
        <v>12</v>
      </c>
      <c r="AB28" s="2" t="s">
        <v>13</v>
      </c>
      <c r="AC28" s="2" t="s">
        <v>14</v>
      </c>
      <c r="AD28" s="2" t="s">
        <v>15</v>
      </c>
    </row>
    <row r="29" spans="1:30" ht="13.5" customHeight="1" x14ac:dyDescent="0.25">
      <c r="A29" s="23" t="s">
        <v>7</v>
      </c>
      <c r="B29" s="355"/>
      <c r="C29" s="10" t="s">
        <v>53</v>
      </c>
      <c r="D29" s="11"/>
      <c r="E29" s="61">
        <v>70</v>
      </c>
      <c r="F29" s="10" t="s">
        <v>254</v>
      </c>
      <c r="G29" s="91"/>
      <c r="H29" s="13">
        <v>40</v>
      </c>
      <c r="I29" s="10" t="s">
        <v>329</v>
      </c>
      <c r="J29" s="13"/>
      <c r="K29" s="13">
        <v>35</v>
      </c>
      <c r="L29" s="10" t="s">
        <v>333</v>
      </c>
      <c r="M29" s="91"/>
      <c r="N29" s="13">
        <v>30</v>
      </c>
      <c r="O29" s="10" t="str">
        <f>O28</f>
        <v>淺色蔬菜</v>
      </c>
      <c r="P29" s="95"/>
      <c r="Q29" s="10">
        <v>100</v>
      </c>
      <c r="R29" s="82" t="s">
        <v>60</v>
      </c>
      <c r="S29" s="92" t="s">
        <v>59</v>
      </c>
      <c r="T29" s="13">
        <v>30</v>
      </c>
      <c r="U29" s="352"/>
      <c r="V29" s="53">
        <f>X28*15+X30*5+10+X32*15</f>
        <v>111.5</v>
      </c>
      <c r="W29" s="26" t="s">
        <v>556</v>
      </c>
      <c r="X29" s="54">
        <v>2.5</v>
      </c>
      <c r="Y29" s="79">
        <f>V31*9/V35*100</f>
        <v>28.202557031837554</v>
      </c>
      <c r="Z29" s="79">
        <f>V33*4/V35*100</f>
        <v>15.893707696164453</v>
      </c>
      <c r="AA29" s="3">
        <f>Z29*2</f>
        <v>31.787415392328906</v>
      </c>
      <c r="AB29" s="3"/>
      <c r="AC29" s="3">
        <f>Z29*15</f>
        <v>238.4056154424668</v>
      </c>
      <c r="AD29" s="3">
        <f>AA29*4+AC29*4</f>
        <v>1080.7721233391828</v>
      </c>
    </row>
    <row r="30" spans="1:30" ht="13.5" customHeight="1" x14ac:dyDescent="0.25">
      <c r="A30" s="23">
        <v>24</v>
      </c>
      <c r="B30" s="355"/>
      <c r="C30" s="10" t="s">
        <v>335</v>
      </c>
      <c r="D30" s="13"/>
      <c r="E30" s="13">
        <v>40</v>
      </c>
      <c r="F30" s="10" t="s">
        <v>244</v>
      </c>
      <c r="G30" s="91"/>
      <c r="H30" s="13">
        <v>5</v>
      </c>
      <c r="I30" s="10" t="s">
        <v>244</v>
      </c>
      <c r="J30" s="17"/>
      <c r="K30" s="13">
        <v>5</v>
      </c>
      <c r="L30" s="10"/>
      <c r="M30" s="91"/>
      <c r="N30" s="13"/>
      <c r="O30" s="10"/>
      <c r="P30" s="10"/>
      <c r="Q30" s="10"/>
      <c r="R30" s="10" t="s">
        <v>61</v>
      </c>
      <c r="S30" s="92"/>
      <c r="T30" s="13">
        <v>10</v>
      </c>
      <c r="U30" s="352"/>
      <c r="V30" s="55" t="s">
        <v>8</v>
      </c>
      <c r="W30" s="26" t="s">
        <v>557</v>
      </c>
      <c r="X30" s="54">
        <v>2</v>
      </c>
      <c r="Y30" s="42"/>
      <c r="Z30" s="42"/>
      <c r="AA30" s="15">
        <f>Z30*7</f>
        <v>0</v>
      </c>
      <c r="AB30" s="3">
        <f>Z30*5</f>
        <v>0</v>
      </c>
      <c r="AC30" s="3" t="s">
        <v>18</v>
      </c>
      <c r="AD30" s="16">
        <f>AA30*4+AB30*9</f>
        <v>0</v>
      </c>
    </row>
    <row r="31" spans="1:30" ht="13.5" customHeight="1" x14ac:dyDescent="0.25">
      <c r="A31" s="23" t="s">
        <v>9</v>
      </c>
      <c r="B31" s="355"/>
      <c r="C31" s="10"/>
      <c r="D31" s="11"/>
      <c r="E31" s="61"/>
      <c r="F31" s="10" t="s">
        <v>237</v>
      </c>
      <c r="G31" s="13"/>
      <c r="H31" s="13">
        <v>40</v>
      </c>
      <c r="I31" s="10" t="s">
        <v>200</v>
      </c>
      <c r="J31" s="133"/>
      <c r="K31" s="13">
        <v>15</v>
      </c>
      <c r="L31" s="10"/>
      <c r="M31" s="91"/>
      <c r="N31" s="13"/>
      <c r="O31" s="10"/>
      <c r="P31" s="17"/>
      <c r="Q31" s="10"/>
      <c r="R31" s="10" t="s">
        <v>62</v>
      </c>
      <c r="S31" s="13"/>
      <c r="T31" s="13"/>
      <c r="U31" s="352"/>
      <c r="V31" s="53">
        <f>X29*5+X31*5</f>
        <v>25</v>
      </c>
      <c r="W31" s="26" t="s">
        <v>558</v>
      </c>
      <c r="X31" s="54">
        <v>2.5</v>
      </c>
      <c r="Y31" s="42"/>
      <c r="Z31" s="42"/>
      <c r="AA31" s="3">
        <f>Z31*1</f>
        <v>0</v>
      </c>
      <c r="AB31" s="3" t="s">
        <v>18</v>
      </c>
      <c r="AC31" s="3">
        <f>Z31*5</f>
        <v>0</v>
      </c>
      <c r="AD31" s="3">
        <f>AA31*4+AC31*4</f>
        <v>0</v>
      </c>
    </row>
    <row r="32" spans="1:30" ht="13.5" customHeight="1" x14ac:dyDescent="0.25">
      <c r="A32" s="354" t="s">
        <v>309</v>
      </c>
      <c r="B32" s="355"/>
      <c r="C32" s="10"/>
      <c r="D32" s="11"/>
      <c r="E32" s="61"/>
      <c r="F32" s="10"/>
      <c r="G32" s="17"/>
      <c r="H32" s="13"/>
      <c r="I32" s="10" t="s">
        <v>237</v>
      </c>
      <c r="J32" s="133"/>
      <c r="K32" s="13">
        <v>10</v>
      </c>
      <c r="L32" s="10"/>
      <c r="M32" s="91"/>
      <c r="N32" s="13"/>
      <c r="O32" s="10"/>
      <c r="P32" s="17"/>
      <c r="Q32" s="10"/>
      <c r="R32" s="10"/>
      <c r="S32" s="17"/>
      <c r="T32" s="13"/>
      <c r="U32" s="352"/>
      <c r="V32" s="55" t="s">
        <v>10</v>
      </c>
      <c r="W32" s="26" t="s">
        <v>559</v>
      </c>
      <c r="X32" s="54"/>
      <c r="Y32" s="42"/>
      <c r="Z32" s="42"/>
      <c r="AA32" s="3"/>
      <c r="AB32" s="3">
        <f>Z32*5</f>
        <v>0</v>
      </c>
      <c r="AC32" s="3" t="s">
        <v>18</v>
      </c>
      <c r="AD32" s="3">
        <f>AB32*9</f>
        <v>0</v>
      </c>
    </row>
    <row r="33" spans="1:30" ht="13.5" customHeight="1" x14ac:dyDescent="0.25">
      <c r="A33" s="354"/>
      <c r="B33" s="355"/>
      <c r="C33" s="10"/>
      <c r="D33" s="20"/>
      <c r="E33" s="61"/>
      <c r="F33" s="10"/>
      <c r="G33" s="17"/>
      <c r="H33" s="13"/>
      <c r="I33" s="10"/>
      <c r="J33" s="133"/>
      <c r="K33" s="13"/>
      <c r="L33" s="10"/>
      <c r="M33" s="91"/>
      <c r="N33" s="13"/>
      <c r="O33" s="10"/>
      <c r="P33" s="17"/>
      <c r="Q33" s="10"/>
      <c r="R33" s="10"/>
      <c r="S33" s="17"/>
      <c r="T33" s="13"/>
      <c r="U33" s="352"/>
      <c r="V33" s="53">
        <f>X28*2+X29*7+X30</f>
        <v>31.7</v>
      </c>
      <c r="W33" s="56" t="s">
        <v>560</v>
      </c>
      <c r="X33" s="57"/>
      <c r="Y33" s="41"/>
      <c r="Z33" s="41"/>
      <c r="AC33" s="2">
        <f>Z33*15</f>
        <v>0</v>
      </c>
    </row>
    <row r="34" spans="1:30" ht="13.5" customHeight="1" x14ac:dyDescent="0.25">
      <c r="A34" s="18" t="s">
        <v>228</v>
      </c>
      <c r="B34" s="19"/>
      <c r="C34" s="17"/>
      <c r="D34" s="20"/>
      <c r="E34" s="12"/>
      <c r="F34" s="10"/>
      <c r="G34" s="17"/>
      <c r="H34" s="13"/>
      <c r="I34" s="10"/>
      <c r="J34" s="133"/>
      <c r="K34" s="10"/>
      <c r="L34" s="10"/>
      <c r="M34" s="133"/>
      <c r="N34" s="10"/>
      <c r="O34" s="10"/>
      <c r="P34" s="17"/>
      <c r="Q34" s="10"/>
      <c r="R34" s="10"/>
      <c r="S34" s="17"/>
      <c r="T34" s="13"/>
      <c r="U34" s="352"/>
      <c r="V34" s="55" t="s">
        <v>11</v>
      </c>
      <c r="W34" s="24"/>
      <c r="X34" s="54"/>
      <c r="Y34" s="80" t="s">
        <v>45</v>
      </c>
      <c r="Z34" s="80" t="s">
        <v>46</v>
      </c>
      <c r="AA34" s="2">
        <f>SUM(AA29:AA33)</f>
        <v>31.787415392328906</v>
      </c>
      <c r="AB34" s="2">
        <f>SUM(AB29:AB33)</f>
        <v>0</v>
      </c>
      <c r="AC34" s="2">
        <f>SUM(AC29:AC33)</f>
        <v>238.4056154424668</v>
      </c>
      <c r="AD34" s="2">
        <f>AA34*4+AB34*9+AC34*4</f>
        <v>1080.7721233391828</v>
      </c>
    </row>
    <row r="35" spans="1:30" ht="13.5" customHeight="1" x14ac:dyDescent="0.25">
      <c r="A35" s="27"/>
      <c r="B35" s="28"/>
      <c r="C35" s="17"/>
      <c r="D35" s="20"/>
      <c r="E35" s="12"/>
      <c r="F35" s="10"/>
      <c r="G35" s="17"/>
      <c r="H35" s="13"/>
      <c r="I35" s="10"/>
      <c r="J35" s="133"/>
      <c r="K35" s="10"/>
      <c r="L35" s="10"/>
      <c r="M35" s="133"/>
      <c r="N35" s="10"/>
      <c r="O35" s="10"/>
      <c r="P35" s="17"/>
      <c r="Q35" s="10"/>
      <c r="R35" s="10"/>
      <c r="S35" s="17"/>
      <c r="T35" s="13"/>
      <c r="U35" s="353"/>
      <c r="V35" s="148">
        <f>V29*4+V31*9+V33*4</f>
        <v>797.8</v>
      </c>
      <c r="W35" s="59"/>
      <c r="X35" s="60"/>
      <c r="Y35" s="81">
        <f>B35+E35+H35+K35+N35+Q35</f>
        <v>0</v>
      </c>
      <c r="Z35" s="81">
        <f>C35+F35+I35+L35+O35+R35</f>
        <v>0</v>
      </c>
      <c r="AA35" s="21">
        <f>AA34*4/AD34</f>
        <v>0.11764705882352941</v>
      </c>
      <c r="AB35" s="21">
        <f>AB34*9/AD34</f>
        <v>0</v>
      </c>
      <c r="AC35" s="21">
        <f>AC34*4/AD34</f>
        <v>0.88235294117647056</v>
      </c>
    </row>
    <row r="36" spans="1:30" ht="13.5" customHeight="1" x14ac:dyDescent="0.25">
      <c r="A36" s="22">
        <v>9</v>
      </c>
      <c r="B36" s="348"/>
      <c r="C36" s="65" t="s">
        <v>191</v>
      </c>
      <c r="D36" s="66" t="s">
        <v>222</v>
      </c>
      <c r="E36" s="67"/>
      <c r="F36" s="65" t="s">
        <v>402</v>
      </c>
      <c r="G36" s="65" t="s">
        <v>463</v>
      </c>
      <c r="H36" s="65"/>
      <c r="I36" s="65" t="s">
        <v>464</v>
      </c>
      <c r="J36" s="65" t="s">
        <v>192</v>
      </c>
      <c r="K36" s="65"/>
      <c r="L36" s="65" t="s">
        <v>465</v>
      </c>
      <c r="M36" s="65" t="s">
        <v>196</v>
      </c>
      <c r="N36" s="65"/>
      <c r="O36" s="65" t="s">
        <v>223</v>
      </c>
      <c r="P36" s="65" t="s">
        <v>196</v>
      </c>
      <c r="Q36" s="65"/>
      <c r="R36" s="65" t="s">
        <v>336</v>
      </c>
      <c r="S36" s="65" t="s">
        <v>192</v>
      </c>
      <c r="T36" s="65"/>
      <c r="U36" s="351" t="s">
        <v>198</v>
      </c>
      <c r="V36" s="55" t="s">
        <v>6</v>
      </c>
      <c r="W36" s="51" t="s">
        <v>555</v>
      </c>
      <c r="X36" s="52">
        <v>5.8</v>
      </c>
      <c r="Y36" s="79" t="s">
        <v>47</v>
      </c>
      <c r="Z36" s="79" t="s">
        <v>48</v>
      </c>
    </row>
    <row r="37" spans="1:30" ht="13.5" customHeight="1" x14ac:dyDescent="0.25">
      <c r="A37" s="23" t="s">
        <v>7</v>
      </c>
      <c r="B37" s="349"/>
      <c r="C37" s="10" t="s">
        <v>53</v>
      </c>
      <c r="D37" s="11"/>
      <c r="E37" s="12">
        <v>110</v>
      </c>
      <c r="F37" s="10" t="s">
        <v>347</v>
      </c>
      <c r="G37" s="91"/>
      <c r="H37" s="13">
        <v>60</v>
      </c>
      <c r="I37" s="10" t="s">
        <v>218</v>
      </c>
      <c r="J37" s="13" t="s">
        <v>77</v>
      </c>
      <c r="K37" s="13">
        <v>40</v>
      </c>
      <c r="L37" s="10" t="s">
        <v>467</v>
      </c>
      <c r="M37" s="91"/>
      <c r="N37" s="13">
        <v>25</v>
      </c>
      <c r="O37" s="10" t="str">
        <f>O36</f>
        <v>深色蔬菜</v>
      </c>
      <c r="P37" s="95"/>
      <c r="Q37" s="10">
        <v>100</v>
      </c>
      <c r="R37" s="82" t="s">
        <v>240</v>
      </c>
      <c r="S37" s="92"/>
      <c r="T37" s="13">
        <v>30</v>
      </c>
      <c r="U37" s="352"/>
      <c r="V37" s="53">
        <f>X36*15+X38*5+10</f>
        <v>107</v>
      </c>
      <c r="W37" s="26" t="s">
        <v>556</v>
      </c>
      <c r="X37" s="54">
        <v>3.1</v>
      </c>
      <c r="Y37" s="79">
        <f>V39*9/V43*100</f>
        <v>30.686799805163172</v>
      </c>
      <c r="Z37" s="79">
        <f>V41*4/V43*100</f>
        <v>17.194349732099365</v>
      </c>
    </row>
    <row r="38" spans="1:30" ht="13.5" customHeight="1" x14ac:dyDescent="0.25">
      <c r="A38" s="23">
        <v>25</v>
      </c>
      <c r="B38" s="349"/>
      <c r="C38" s="10"/>
      <c r="D38" s="13"/>
      <c r="E38" s="13"/>
      <c r="F38" s="10"/>
      <c r="G38" s="91"/>
      <c r="H38" s="13"/>
      <c r="I38" s="10" t="s">
        <v>221</v>
      </c>
      <c r="J38" s="13"/>
      <c r="K38" s="13">
        <v>10</v>
      </c>
      <c r="L38" s="10" t="s">
        <v>487</v>
      </c>
      <c r="M38" s="91" t="s">
        <v>446</v>
      </c>
      <c r="N38" s="13">
        <v>20</v>
      </c>
      <c r="O38" s="10"/>
      <c r="P38" s="10"/>
      <c r="Q38" s="10"/>
      <c r="R38" s="10" t="s">
        <v>329</v>
      </c>
      <c r="S38" s="92"/>
      <c r="T38" s="13">
        <v>10</v>
      </c>
      <c r="U38" s="352"/>
      <c r="V38" s="55" t="s">
        <v>8</v>
      </c>
      <c r="W38" s="26" t="s">
        <v>557</v>
      </c>
      <c r="X38" s="54">
        <v>2</v>
      </c>
      <c r="Y38" s="42"/>
      <c r="Z38" s="42"/>
    </row>
    <row r="39" spans="1:30" ht="13.5" customHeight="1" x14ac:dyDescent="0.25">
      <c r="A39" s="23" t="s">
        <v>9</v>
      </c>
      <c r="B39" s="349"/>
      <c r="C39" s="10"/>
      <c r="D39" s="11"/>
      <c r="E39" s="61"/>
      <c r="F39" s="10"/>
      <c r="G39" s="13"/>
      <c r="H39" s="13"/>
      <c r="I39" s="10" t="s">
        <v>87</v>
      </c>
      <c r="J39" s="13"/>
      <c r="K39" s="13">
        <v>5</v>
      </c>
      <c r="L39" s="10" t="s">
        <v>466</v>
      </c>
      <c r="M39" s="91"/>
      <c r="N39" s="13">
        <v>5</v>
      </c>
      <c r="O39" s="10"/>
      <c r="P39" s="17"/>
      <c r="Q39" s="10"/>
      <c r="R39" s="10"/>
      <c r="S39" s="13"/>
      <c r="T39" s="13"/>
      <c r="U39" s="352"/>
      <c r="V39" s="53">
        <f>X37*5+X39*5</f>
        <v>28</v>
      </c>
      <c r="W39" s="26" t="s">
        <v>558</v>
      </c>
      <c r="X39" s="54">
        <v>2.5</v>
      </c>
      <c r="Y39" s="42"/>
      <c r="Z39" s="42"/>
    </row>
    <row r="40" spans="1:30" ht="13.5" customHeight="1" x14ac:dyDescent="0.25">
      <c r="A40" s="354" t="s">
        <v>318</v>
      </c>
      <c r="B40" s="349"/>
      <c r="C40" s="10"/>
      <c r="D40" s="11"/>
      <c r="E40" s="61"/>
      <c r="F40" s="10"/>
      <c r="G40" s="17"/>
      <c r="H40" s="13"/>
      <c r="I40" s="10"/>
      <c r="J40" s="13"/>
      <c r="K40" s="13"/>
      <c r="L40" s="10"/>
      <c r="M40" s="91"/>
      <c r="N40" s="13"/>
      <c r="O40" s="10"/>
      <c r="P40" s="17"/>
      <c r="Q40" s="10"/>
      <c r="R40" s="10"/>
      <c r="S40" s="17"/>
      <c r="T40" s="13"/>
      <c r="U40" s="352"/>
      <c r="V40" s="55" t="s">
        <v>10</v>
      </c>
      <c r="W40" s="26" t="s">
        <v>559</v>
      </c>
      <c r="X40" s="54"/>
      <c r="Y40" s="42"/>
      <c r="Z40" s="42"/>
    </row>
    <row r="41" spans="1:30" ht="13.5" customHeight="1" x14ac:dyDescent="0.25">
      <c r="A41" s="357"/>
      <c r="B41" s="350"/>
      <c r="C41" s="10"/>
      <c r="D41" s="20"/>
      <c r="E41" s="61"/>
      <c r="F41" s="10"/>
      <c r="G41" s="17"/>
      <c r="H41" s="13"/>
      <c r="I41" s="10"/>
      <c r="J41" s="10"/>
      <c r="K41" s="13"/>
      <c r="L41" s="10"/>
      <c r="M41" s="91"/>
      <c r="N41" s="13"/>
      <c r="O41" s="10"/>
      <c r="P41" s="17"/>
      <c r="Q41" s="10"/>
      <c r="R41" s="10"/>
      <c r="S41" s="17"/>
      <c r="T41" s="13"/>
      <c r="U41" s="352"/>
      <c r="V41" s="53">
        <f>X36*2+X37*7+X38</f>
        <v>35.299999999999997</v>
      </c>
      <c r="W41" s="56" t="s">
        <v>560</v>
      </c>
      <c r="X41" s="57"/>
      <c r="Y41" s="41"/>
      <c r="Z41" s="41"/>
    </row>
    <row r="42" spans="1:30" ht="13.5" customHeight="1" x14ac:dyDescent="0.25">
      <c r="A42" s="18" t="s">
        <v>228</v>
      </c>
      <c r="B42" s="19"/>
      <c r="C42" s="17"/>
      <c r="D42" s="20"/>
      <c r="E42" s="12"/>
      <c r="F42" s="10"/>
      <c r="G42" s="17"/>
      <c r="H42" s="13"/>
      <c r="I42" s="10"/>
      <c r="J42" s="133"/>
      <c r="K42" s="10"/>
      <c r="L42" s="10"/>
      <c r="M42" s="133"/>
      <c r="N42" s="10"/>
      <c r="O42" s="10"/>
      <c r="P42" s="17"/>
      <c r="Q42" s="10"/>
      <c r="R42" s="10"/>
      <c r="S42" s="17"/>
      <c r="T42" s="13"/>
      <c r="U42" s="352"/>
      <c r="V42" s="55" t="s">
        <v>11</v>
      </c>
      <c r="W42" s="24"/>
      <c r="X42" s="54"/>
      <c r="Y42" s="80" t="s">
        <v>45</v>
      </c>
      <c r="Z42" s="80" t="s">
        <v>46</v>
      </c>
    </row>
    <row r="43" spans="1:30" ht="13.5" customHeight="1" x14ac:dyDescent="0.25">
      <c r="A43" s="77"/>
      <c r="B43" s="78"/>
      <c r="C43" s="69"/>
      <c r="D43" s="70"/>
      <c r="E43" s="71"/>
      <c r="F43" s="72"/>
      <c r="G43" s="69"/>
      <c r="H43" s="73"/>
      <c r="I43" s="72"/>
      <c r="J43" s="74"/>
      <c r="K43" s="72"/>
      <c r="L43" s="72"/>
      <c r="M43" s="74"/>
      <c r="N43" s="72"/>
      <c r="O43" s="72"/>
      <c r="P43" s="69"/>
      <c r="Q43" s="72"/>
      <c r="R43" s="72"/>
      <c r="S43" s="69"/>
      <c r="T43" s="73"/>
      <c r="U43" s="360"/>
      <c r="V43" s="119">
        <f>V37*4+V39*9+V41*4</f>
        <v>821.2</v>
      </c>
      <c r="W43" s="120"/>
      <c r="X43" s="121"/>
      <c r="Y43" s="81">
        <f>B43+E43+H43+K43+N43+Q43</f>
        <v>0</v>
      </c>
      <c r="Z43" s="81">
        <f>C43+F43+I43+L43+O43+R43</f>
        <v>0</v>
      </c>
    </row>
    <row r="44" spans="1:30" ht="13.5" customHeight="1" x14ac:dyDescent="0.25">
      <c r="A44" s="122">
        <v>9</v>
      </c>
      <c r="B44" s="2"/>
      <c r="C44" s="68" t="s">
        <v>36</v>
      </c>
      <c r="D44" s="117" t="s">
        <v>49</v>
      </c>
      <c r="E44" s="118"/>
      <c r="F44" s="68" t="s">
        <v>348</v>
      </c>
      <c r="G44" s="68" t="s">
        <v>27</v>
      </c>
      <c r="H44" s="68"/>
      <c r="I44" s="68" t="s">
        <v>351</v>
      </c>
      <c r="J44" s="68" t="s">
        <v>55</v>
      </c>
      <c r="K44" s="68"/>
      <c r="L44" s="68" t="s">
        <v>468</v>
      </c>
      <c r="M44" s="68" t="s">
        <v>469</v>
      </c>
      <c r="N44" s="68"/>
      <c r="O44" s="68" t="s">
        <v>383</v>
      </c>
      <c r="P44" s="68" t="s">
        <v>50</v>
      </c>
      <c r="Q44" s="68"/>
      <c r="R44" s="68" t="s">
        <v>352</v>
      </c>
      <c r="S44" s="68" t="s">
        <v>27</v>
      </c>
      <c r="T44" s="68"/>
      <c r="U44" s="352" t="s">
        <v>28</v>
      </c>
      <c r="V44" s="55" t="s">
        <v>6</v>
      </c>
      <c r="W44" s="26" t="s">
        <v>555</v>
      </c>
      <c r="X44" s="54">
        <v>6</v>
      </c>
    </row>
    <row r="45" spans="1:30" ht="13.5" customHeight="1" x14ac:dyDescent="0.25">
      <c r="A45" s="122" t="s">
        <v>7</v>
      </c>
      <c r="B45" s="2"/>
      <c r="C45" s="10" t="s">
        <v>53</v>
      </c>
      <c r="D45" s="11"/>
      <c r="E45" s="12">
        <v>110</v>
      </c>
      <c r="F45" s="10" t="s">
        <v>44</v>
      </c>
      <c r="G45" s="13"/>
      <c r="H45" s="13">
        <v>50</v>
      </c>
      <c r="I45" s="10" t="s">
        <v>58</v>
      </c>
      <c r="J45" s="91"/>
      <c r="K45" s="13">
        <v>30</v>
      </c>
      <c r="L45" s="10" t="s">
        <v>470</v>
      </c>
      <c r="M45" s="91"/>
      <c r="N45" s="13">
        <v>30</v>
      </c>
      <c r="O45" s="10" t="str">
        <f>O44</f>
        <v>淺色蔬菜</v>
      </c>
      <c r="P45" s="10"/>
      <c r="Q45" s="10">
        <v>100</v>
      </c>
      <c r="R45" s="10" t="s">
        <v>378</v>
      </c>
      <c r="S45" s="13"/>
      <c r="T45" s="13">
        <v>20</v>
      </c>
      <c r="U45" s="352"/>
      <c r="V45" s="53">
        <f>X44*15+X46*5+10</f>
        <v>110</v>
      </c>
      <c r="W45" s="26" t="s">
        <v>556</v>
      </c>
      <c r="X45" s="54">
        <v>2.6</v>
      </c>
    </row>
    <row r="46" spans="1:30" ht="13.5" customHeight="1" x14ac:dyDescent="0.25">
      <c r="A46" s="122">
        <v>26</v>
      </c>
      <c r="B46" s="2"/>
      <c r="C46" s="10"/>
      <c r="D46" s="97"/>
      <c r="E46" s="61"/>
      <c r="F46" s="10" t="s">
        <v>349</v>
      </c>
      <c r="G46" s="13"/>
      <c r="H46" s="13">
        <v>15</v>
      </c>
      <c r="I46" s="10" t="s">
        <v>52</v>
      </c>
      <c r="J46" s="91"/>
      <c r="K46" s="13">
        <v>2</v>
      </c>
      <c r="L46" s="10" t="s">
        <v>471</v>
      </c>
      <c r="M46" s="13" t="s">
        <v>446</v>
      </c>
      <c r="N46" s="13">
        <v>25</v>
      </c>
      <c r="O46" s="10"/>
      <c r="P46" s="10"/>
      <c r="Q46" s="10"/>
      <c r="R46" s="10" t="s">
        <v>379</v>
      </c>
      <c r="S46" s="13"/>
      <c r="T46" s="13">
        <v>10</v>
      </c>
      <c r="U46" s="352"/>
      <c r="V46" s="55" t="s">
        <v>8</v>
      </c>
      <c r="W46" s="26" t="s">
        <v>557</v>
      </c>
      <c r="X46" s="54">
        <v>2</v>
      </c>
    </row>
    <row r="47" spans="1:30" ht="13.5" customHeight="1" x14ac:dyDescent="0.25">
      <c r="A47" s="122" t="s">
        <v>9</v>
      </c>
      <c r="B47" s="2"/>
      <c r="C47" s="10"/>
      <c r="D47" s="91"/>
      <c r="E47" s="61"/>
      <c r="F47" s="10" t="s">
        <v>350</v>
      </c>
      <c r="G47" s="13"/>
      <c r="H47" s="13">
        <v>5</v>
      </c>
      <c r="I47" s="10" t="s">
        <v>43</v>
      </c>
      <c r="J47" s="91"/>
      <c r="K47" s="13">
        <v>15</v>
      </c>
      <c r="L47" s="10"/>
      <c r="M47" s="96"/>
      <c r="N47" s="13"/>
      <c r="O47" s="10"/>
      <c r="P47" s="17"/>
      <c r="Q47" s="10"/>
      <c r="R47" s="10"/>
      <c r="S47" s="13"/>
      <c r="T47" s="13"/>
      <c r="U47" s="352"/>
      <c r="V47" s="53">
        <f>X45*5+X47*5</f>
        <v>25.5</v>
      </c>
      <c r="W47" s="26" t="s">
        <v>558</v>
      </c>
      <c r="X47" s="54">
        <v>2.5</v>
      </c>
    </row>
    <row r="48" spans="1:30" ht="13.5" customHeight="1" x14ac:dyDescent="0.25">
      <c r="A48" s="358" t="s">
        <v>84</v>
      </c>
      <c r="B48" s="2"/>
      <c r="C48" s="10"/>
      <c r="D48" s="91"/>
      <c r="E48" s="61"/>
      <c r="F48" s="10"/>
      <c r="G48" s="17"/>
      <c r="H48" s="13"/>
      <c r="I48" s="10" t="s">
        <v>38</v>
      </c>
      <c r="J48" s="13"/>
      <c r="K48" s="13">
        <v>5</v>
      </c>
      <c r="L48" s="10"/>
      <c r="M48" s="91"/>
      <c r="N48" s="13"/>
      <c r="O48" s="10"/>
      <c r="P48" s="17"/>
      <c r="Q48" s="10"/>
      <c r="R48" s="10"/>
      <c r="S48" s="17"/>
      <c r="T48" s="13"/>
      <c r="U48" s="352"/>
      <c r="V48" s="55" t="s">
        <v>10</v>
      </c>
      <c r="W48" s="26" t="s">
        <v>559</v>
      </c>
      <c r="X48" s="54"/>
    </row>
    <row r="49" spans="1:24" ht="13.5" customHeight="1" x14ac:dyDescent="0.25">
      <c r="A49" s="359"/>
      <c r="B49" s="2"/>
      <c r="C49" s="10"/>
      <c r="D49" s="20"/>
      <c r="E49" s="61"/>
      <c r="F49" s="10"/>
      <c r="G49" s="17"/>
      <c r="H49" s="13"/>
      <c r="I49" s="10" t="s">
        <v>41</v>
      </c>
      <c r="J49" s="133"/>
      <c r="K49" s="13">
        <v>10</v>
      </c>
      <c r="L49" s="24"/>
      <c r="M49" s="25"/>
      <c r="N49" s="26"/>
      <c r="O49" s="10"/>
      <c r="P49" s="17"/>
      <c r="Q49" s="10"/>
      <c r="R49" s="10"/>
      <c r="S49" s="17"/>
      <c r="T49" s="13"/>
      <c r="U49" s="352"/>
      <c r="V49" s="53">
        <f>X44*2+X45*7+X46</f>
        <v>32.200000000000003</v>
      </c>
      <c r="W49" s="56" t="s">
        <v>560</v>
      </c>
      <c r="X49" s="57"/>
    </row>
    <row r="50" spans="1:24" ht="13.5" customHeight="1" x14ac:dyDescent="0.25">
      <c r="A50" s="123" t="s">
        <v>31</v>
      </c>
      <c r="B50" s="2"/>
      <c r="C50" s="17"/>
      <c r="D50" s="20"/>
      <c r="E50" s="12"/>
      <c r="F50" s="10"/>
      <c r="G50" s="17"/>
      <c r="H50" s="13"/>
      <c r="I50" s="10" t="s">
        <v>64</v>
      </c>
      <c r="J50" s="133"/>
      <c r="K50" s="13">
        <v>10</v>
      </c>
      <c r="L50" s="10"/>
      <c r="M50" s="133"/>
      <c r="N50" s="13"/>
      <c r="O50" s="10"/>
      <c r="P50" s="17"/>
      <c r="Q50" s="10"/>
      <c r="R50" s="10"/>
      <c r="S50" s="17"/>
      <c r="T50" s="13"/>
      <c r="U50" s="352"/>
      <c r="V50" s="55" t="s">
        <v>11</v>
      </c>
      <c r="W50" s="24"/>
      <c r="X50" s="54"/>
    </row>
    <row r="51" spans="1:24" ht="13.5" customHeight="1" thickBot="1" x14ac:dyDescent="0.3">
      <c r="A51" s="124"/>
      <c r="B51" s="135"/>
      <c r="C51" s="31"/>
      <c r="D51" s="32"/>
      <c r="E51" s="33"/>
      <c r="F51" s="34"/>
      <c r="G51" s="31"/>
      <c r="H51" s="36"/>
      <c r="I51" s="34"/>
      <c r="J51" s="35"/>
      <c r="K51" s="34"/>
      <c r="L51" s="34"/>
      <c r="M51" s="35"/>
      <c r="N51" s="34"/>
      <c r="O51" s="34"/>
      <c r="P51" s="31"/>
      <c r="Q51" s="34"/>
      <c r="R51" s="34"/>
      <c r="S51" s="31"/>
      <c r="T51" s="36"/>
      <c r="U51" s="356"/>
      <c r="V51" s="62">
        <f>V45*4+V47*9+V49*4</f>
        <v>798.3</v>
      </c>
      <c r="W51" s="63"/>
      <c r="X51" s="64"/>
    </row>
  </sheetData>
  <mergeCells count="18">
    <mergeCell ref="A1:X1"/>
    <mergeCell ref="B4:B9"/>
    <mergeCell ref="U4:U11"/>
    <mergeCell ref="A8:A9"/>
    <mergeCell ref="B12:B17"/>
    <mergeCell ref="U12:U19"/>
    <mergeCell ref="A16:A17"/>
    <mergeCell ref="B20:B25"/>
    <mergeCell ref="U20:U27"/>
    <mergeCell ref="A24:A25"/>
    <mergeCell ref="B28:B33"/>
    <mergeCell ref="U28:U35"/>
    <mergeCell ref="A32:A33"/>
    <mergeCell ref="U44:U51"/>
    <mergeCell ref="A48:A49"/>
    <mergeCell ref="B36:B41"/>
    <mergeCell ref="U36:U43"/>
    <mergeCell ref="A40:A41"/>
  </mergeCells>
  <phoneticPr fontId="19" type="noConversion"/>
  <printOptions horizontalCentered="1" verticalCentered="1"/>
  <pageMargins left="0.39370078740157483" right="0.39370078740157483" top="0.19685039370078741" bottom="0.19685039370078741" header="0.51181102362204722" footer="0.23622047244094491"/>
  <pageSetup paperSize="9" scale="8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"/>
  <sheetViews>
    <sheetView zoomScaleNormal="100" workbookViewId="0">
      <selection activeCell="AE18" sqref="AE18"/>
    </sheetView>
  </sheetViews>
  <sheetFormatPr defaultColWidth="9" defaultRowHeight="13.5" customHeight="1" x14ac:dyDescent="0.25"/>
  <cols>
    <col min="1" max="1" width="3.75" style="37" customWidth="1"/>
    <col min="2" max="2" width="0" style="9" hidden="1" customWidth="1"/>
    <col min="3" max="3" width="10.875" style="9" customWidth="1"/>
    <col min="4" max="4" width="3.75" style="38" customWidth="1"/>
    <col min="5" max="5" width="3.75" style="37" customWidth="1"/>
    <col min="6" max="6" width="10.875" style="9" customWidth="1"/>
    <col min="7" max="7" width="3.75" style="38" customWidth="1"/>
    <col min="8" max="8" width="3.75" style="37" customWidth="1"/>
    <col min="9" max="9" width="10.875" style="9" customWidth="1"/>
    <col min="10" max="10" width="3.75" style="38" customWidth="1"/>
    <col min="11" max="11" width="3.75" style="37" customWidth="1"/>
    <col min="12" max="12" width="10.875" style="9" customWidth="1"/>
    <col min="13" max="13" width="3.75" style="38" customWidth="1"/>
    <col min="14" max="14" width="3.75" style="37" customWidth="1"/>
    <col min="15" max="15" width="10.875" style="9" customWidth="1"/>
    <col min="16" max="16" width="3.75" style="38" customWidth="1"/>
    <col min="17" max="17" width="3.75" style="37" customWidth="1"/>
    <col min="18" max="18" width="10.875" style="9" customWidth="1"/>
    <col min="19" max="19" width="3.75" style="38" customWidth="1"/>
    <col min="20" max="20" width="3.75" style="37" customWidth="1"/>
    <col min="21" max="21" width="3.75" style="9" customWidth="1"/>
    <col min="22" max="22" width="8.375" style="39" customWidth="1"/>
    <col min="23" max="23" width="8.375" style="40" customWidth="1"/>
    <col min="24" max="24" width="4.125" style="38" customWidth="1"/>
    <col min="25" max="25" width="6" style="2" hidden="1" customWidth="1"/>
    <col min="26" max="26" width="5.5" style="3" hidden="1" customWidth="1"/>
    <col min="27" max="27" width="7.75" style="2" hidden="1" customWidth="1"/>
    <col min="28" max="28" width="8" style="2" hidden="1" customWidth="1"/>
    <col min="29" max="29" width="7.875" style="2" hidden="1" customWidth="1"/>
    <col min="30" max="30" width="7.5" style="2" hidden="1" customWidth="1"/>
    <col min="31" max="16384" width="9" style="9"/>
  </cols>
  <sheetData>
    <row r="1" spans="1:30" s="2" customFormat="1" ht="18.75" customHeight="1" x14ac:dyDescent="0.3">
      <c r="A1" s="347" t="s">
        <v>544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Z1" s="3"/>
    </row>
    <row r="2" spans="1:30" s="2" customFormat="1" ht="13.5" customHeight="1" thickBot="1" x14ac:dyDescent="0.3">
      <c r="A2" s="4" t="s">
        <v>22</v>
      </c>
      <c r="B2" s="5"/>
      <c r="C2" s="1"/>
      <c r="D2" s="6"/>
      <c r="E2" s="6"/>
      <c r="F2" s="1"/>
      <c r="G2" s="6"/>
      <c r="H2" s="6"/>
      <c r="I2" s="1"/>
      <c r="J2" s="6"/>
      <c r="K2" s="6"/>
      <c r="L2" s="1"/>
      <c r="M2" s="6"/>
      <c r="N2" s="6"/>
      <c r="O2" s="1"/>
      <c r="P2" s="6"/>
      <c r="Q2" s="6"/>
      <c r="S2" s="6"/>
      <c r="T2" s="6"/>
      <c r="U2" s="1"/>
      <c r="V2" s="7"/>
      <c r="W2" s="8"/>
      <c r="X2" s="1"/>
      <c r="Z2" s="3"/>
    </row>
    <row r="3" spans="1:30" ht="13.5" customHeight="1" x14ac:dyDescent="0.25">
      <c r="A3" s="43" t="s">
        <v>25</v>
      </c>
      <c r="B3" s="44" t="s">
        <v>0</v>
      </c>
      <c r="C3" s="45" t="s">
        <v>1</v>
      </c>
      <c r="D3" s="46" t="s">
        <v>26</v>
      </c>
      <c r="E3" s="47" t="s">
        <v>23</v>
      </c>
      <c r="F3" s="45" t="s">
        <v>2</v>
      </c>
      <c r="G3" s="45" t="s">
        <v>26</v>
      </c>
      <c r="H3" s="45" t="s">
        <v>23</v>
      </c>
      <c r="I3" s="45" t="s">
        <v>3</v>
      </c>
      <c r="J3" s="45" t="s">
        <v>26</v>
      </c>
      <c r="K3" s="45" t="s">
        <v>23</v>
      </c>
      <c r="L3" s="45" t="s">
        <v>3</v>
      </c>
      <c r="M3" s="45" t="s">
        <v>26</v>
      </c>
      <c r="N3" s="45" t="s">
        <v>23</v>
      </c>
      <c r="O3" s="45" t="s">
        <v>3</v>
      </c>
      <c r="P3" s="45" t="s">
        <v>26</v>
      </c>
      <c r="Q3" s="45" t="s">
        <v>23</v>
      </c>
      <c r="R3" s="46" t="s">
        <v>4</v>
      </c>
      <c r="S3" s="45" t="s">
        <v>26</v>
      </c>
      <c r="T3" s="45" t="s">
        <v>23</v>
      </c>
      <c r="U3" s="45" t="s">
        <v>24</v>
      </c>
      <c r="V3" s="48" t="s">
        <v>5</v>
      </c>
      <c r="W3" s="45" t="s">
        <v>545</v>
      </c>
      <c r="X3" s="49" t="s">
        <v>546</v>
      </c>
      <c r="Y3" s="3"/>
    </row>
    <row r="4" spans="1:30" ht="13.5" customHeight="1" x14ac:dyDescent="0.25">
      <c r="A4" s="22">
        <v>9</v>
      </c>
      <c r="B4" s="348"/>
      <c r="C4" s="65" t="s">
        <v>36</v>
      </c>
      <c r="D4" s="66" t="s">
        <v>49</v>
      </c>
      <c r="E4" s="67"/>
      <c r="F4" s="68" t="s">
        <v>353</v>
      </c>
      <c r="G4" s="68" t="s">
        <v>78</v>
      </c>
      <c r="H4" s="68"/>
      <c r="I4" s="68" t="s">
        <v>472</v>
      </c>
      <c r="J4" s="68" t="s">
        <v>474</v>
      </c>
      <c r="K4" s="68"/>
      <c r="L4" s="68" t="s">
        <v>475</v>
      </c>
      <c r="M4" s="68" t="s">
        <v>501</v>
      </c>
      <c r="N4" s="68"/>
      <c r="O4" s="65" t="str">
        <f>[1]菜單!A42</f>
        <v>深色蔬菜</v>
      </c>
      <c r="P4" s="65" t="s">
        <v>50</v>
      </c>
      <c r="Q4" s="65"/>
      <c r="R4" s="68" t="s">
        <v>354</v>
      </c>
      <c r="S4" s="68" t="s">
        <v>27</v>
      </c>
      <c r="T4" s="68"/>
      <c r="U4" s="351" t="s">
        <v>28</v>
      </c>
      <c r="V4" s="50" t="s">
        <v>6</v>
      </c>
      <c r="W4" s="51" t="s">
        <v>547</v>
      </c>
      <c r="X4" s="52">
        <v>6.6</v>
      </c>
      <c r="AA4" s="2" t="s">
        <v>12</v>
      </c>
      <c r="AB4" s="2" t="s">
        <v>13</v>
      </c>
      <c r="AC4" s="2" t="s">
        <v>14</v>
      </c>
      <c r="AD4" s="2" t="s">
        <v>15</v>
      </c>
    </row>
    <row r="5" spans="1:30" ht="13.5" customHeight="1" x14ac:dyDescent="0.25">
      <c r="A5" s="23" t="s">
        <v>7</v>
      </c>
      <c r="B5" s="349"/>
      <c r="C5" s="10" t="s">
        <v>53</v>
      </c>
      <c r="D5" s="11"/>
      <c r="E5" s="12">
        <v>110</v>
      </c>
      <c r="F5" s="10" t="s">
        <v>44</v>
      </c>
      <c r="G5" s="13"/>
      <c r="H5" s="13">
        <v>55</v>
      </c>
      <c r="I5" s="10" t="s">
        <v>467</v>
      </c>
      <c r="J5" s="13"/>
      <c r="K5" s="13">
        <v>20</v>
      </c>
      <c r="L5" s="10" t="s">
        <v>475</v>
      </c>
      <c r="M5" s="13" t="s">
        <v>476</v>
      </c>
      <c r="N5" s="13">
        <v>50</v>
      </c>
      <c r="O5" s="10" t="str">
        <f>O4</f>
        <v>深色蔬菜</v>
      </c>
      <c r="P5" s="95"/>
      <c r="Q5" s="10">
        <v>100</v>
      </c>
      <c r="R5" s="82" t="s">
        <v>366</v>
      </c>
      <c r="S5" s="91"/>
      <c r="T5" s="13">
        <v>20</v>
      </c>
      <c r="U5" s="352"/>
      <c r="V5" s="53">
        <f>X4*15+X6*5+10</f>
        <v>119</v>
      </c>
      <c r="W5" s="26" t="s">
        <v>548</v>
      </c>
      <c r="X5" s="54">
        <v>2.5</v>
      </c>
      <c r="Y5" s="3" t="s">
        <v>16</v>
      </c>
      <c r="Z5" s="3">
        <v>6</v>
      </c>
      <c r="AA5" s="3">
        <f>Z5*2</f>
        <v>12</v>
      </c>
      <c r="AB5" s="3"/>
      <c r="AC5" s="3">
        <f>Z5*15</f>
        <v>90</v>
      </c>
      <c r="AD5" s="3">
        <f>AA5*4+AC5*4</f>
        <v>408</v>
      </c>
    </row>
    <row r="6" spans="1:30" ht="13.5" customHeight="1" x14ac:dyDescent="0.25">
      <c r="A6" s="23">
        <v>28</v>
      </c>
      <c r="B6" s="349"/>
      <c r="C6" s="10"/>
      <c r="D6" s="13"/>
      <c r="E6" s="13"/>
      <c r="F6" s="10" t="s">
        <v>38</v>
      </c>
      <c r="G6" s="13"/>
      <c r="H6" s="13">
        <v>10</v>
      </c>
      <c r="I6" s="10" t="s">
        <v>473</v>
      </c>
      <c r="J6" s="90"/>
      <c r="K6" s="13">
        <v>30</v>
      </c>
      <c r="L6" s="10"/>
      <c r="M6" s="13"/>
      <c r="N6" s="13"/>
      <c r="O6" s="10"/>
      <c r="P6" s="10"/>
      <c r="Q6" s="10"/>
      <c r="R6" s="10" t="s">
        <v>367</v>
      </c>
      <c r="S6" s="13"/>
      <c r="T6" s="13">
        <v>10</v>
      </c>
      <c r="U6" s="352"/>
      <c r="V6" s="55" t="s">
        <v>8</v>
      </c>
      <c r="W6" s="26" t="s">
        <v>549</v>
      </c>
      <c r="X6" s="54">
        <v>2</v>
      </c>
      <c r="Y6" s="14" t="s">
        <v>17</v>
      </c>
      <c r="Z6" s="3">
        <v>2</v>
      </c>
      <c r="AA6" s="15">
        <f>Z6*7</f>
        <v>14</v>
      </c>
      <c r="AB6" s="3">
        <f>Z6*5</f>
        <v>10</v>
      </c>
      <c r="AC6" s="3" t="s">
        <v>18</v>
      </c>
      <c r="AD6" s="16">
        <f>AA6*4+AB6*9</f>
        <v>146</v>
      </c>
    </row>
    <row r="7" spans="1:30" ht="13.5" customHeight="1" x14ac:dyDescent="0.25">
      <c r="A7" s="23" t="s">
        <v>9</v>
      </c>
      <c r="B7" s="349"/>
      <c r="C7" s="10"/>
      <c r="D7" s="11"/>
      <c r="E7" s="61"/>
      <c r="F7" s="10" t="s">
        <v>365</v>
      </c>
      <c r="G7" s="10" t="s">
        <v>67</v>
      </c>
      <c r="H7" s="13">
        <v>5</v>
      </c>
      <c r="I7" s="10" t="s">
        <v>466</v>
      </c>
      <c r="J7" s="13"/>
      <c r="K7" s="13">
        <v>10</v>
      </c>
      <c r="L7" s="10"/>
      <c r="M7" s="10"/>
      <c r="N7" s="13"/>
      <c r="O7" s="10"/>
      <c r="P7" s="17"/>
      <c r="Q7" s="10"/>
      <c r="R7" s="10"/>
      <c r="S7" s="13"/>
      <c r="T7" s="13"/>
      <c r="U7" s="352"/>
      <c r="V7" s="53">
        <f>X5*5+X7*5</f>
        <v>25</v>
      </c>
      <c r="W7" s="26" t="s">
        <v>550</v>
      </c>
      <c r="X7" s="54">
        <v>2.5</v>
      </c>
      <c r="Y7" s="2" t="s">
        <v>19</v>
      </c>
      <c r="Z7" s="3">
        <v>1.8</v>
      </c>
      <c r="AA7" s="3">
        <f>Z7*1</f>
        <v>1.8</v>
      </c>
      <c r="AB7" s="3" t="s">
        <v>18</v>
      </c>
      <c r="AC7" s="3">
        <f>Z7*5</f>
        <v>9</v>
      </c>
      <c r="AD7" s="3">
        <f>AA7*4+AC7*4</f>
        <v>43.2</v>
      </c>
    </row>
    <row r="8" spans="1:30" ht="13.5" customHeight="1" x14ac:dyDescent="0.25">
      <c r="A8" s="354" t="s">
        <v>30</v>
      </c>
      <c r="B8" s="349"/>
      <c r="C8" s="10"/>
      <c r="D8" s="11"/>
      <c r="E8" s="61"/>
      <c r="F8" s="10"/>
      <c r="G8" s="17"/>
      <c r="H8" s="13"/>
      <c r="I8" s="10"/>
      <c r="J8" s="90"/>
      <c r="K8" s="13"/>
      <c r="L8" s="10"/>
      <c r="M8" s="90"/>
      <c r="N8" s="13"/>
      <c r="O8" s="10"/>
      <c r="P8" s="17"/>
      <c r="Q8" s="10"/>
      <c r="R8" s="10"/>
      <c r="S8" s="10"/>
      <c r="T8" s="13"/>
      <c r="U8" s="352"/>
      <c r="V8" s="55" t="s">
        <v>10</v>
      </c>
      <c r="W8" s="26" t="s">
        <v>551</v>
      </c>
      <c r="X8" s="54"/>
      <c r="Y8" s="2" t="s">
        <v>20</v>
      </c>
      <c r="Z8" s="3">
        <v>2.5</v>
      </c>
      <c r="AA8" s="3"/>
      <c r="AB8" s="3">
        <f>Z8*5</f>
        <v>12.5</v>
      </c>
      <c r="AC8" s="3" t="s">
        <v>18</v>
      </c>
      <c r="AD8" s="3">
        <f>AB8*9</f>
        <v>112.5</v>
      </c>
    </row>
    <row r="9" spans="1:30" ht="13.5" customHeight="1" x14ac:dyDescent="0.25">
      <c r="A9" s="357"/>
      <c r="B9" s="350"/>
      <c r="C9" s="10"/>
      <c r="D9" s="20"/>
      <c r="E9" s="61"/>
      <c r="F9" s="10"/>
      <c r="G9" s="13"/>
      <c r="H9" s="13"/>
      <c r="I9" s="10"/>
      <c r="J9" s="90"/>
      <c r="K9" s="13"/>
      <c r="L9" s="24"/>
      <c r="M9" s="25"/>
      <c r="N9" s="26"/>
      <c r="O9" s="10"/>
      <c r="P9" s="17"/>
      <c r="Q9" s="10"/>
      <c r="R9" s="10"/>
      <c r="S9" s="17"/>
      <c r="T9" s="13"/>
      <c r="U9" s="352"/>
      <c r="V9" s="53">
        <f>X4*2+X5*7+X6</f>
        <v>32.700000000000003</v>
      </c>
      <c r="W9" s="56" t="s">
        <v>552</v>
      </c>
      <c r="X9" s="57"/>
      <c r="Y9" s="2" t="s">
        <v>21</v>
      </c>
      <c r="Z9" s="3">
        <v>1</v>
      </c>
      <c r="AC9" s="2">
        <f>Z9*15</f>
        <v>15</v>
      </c>
    </row>
    <row r="10" spans="1:30" ht="13.5" customHeight="1" x14ac:dyDescent="0.25">
      <c r="A10" s="18" t="s">
        <v>31</v>
      </c>
      <c r="B10" s="19"/>
      <c r="C10" s="17"/>
      <c r="D10" s="20"/>
      <c r="E10" s="12"/>
      <c r="F10" s="10"/>
      <c r="G10" s="13"/>
      <c r="H10" s="13"/>
      <c r="I10" s="10"/>
      <c r="J10" s="90"/>
      <c r="K10" s="10"/>
      <c r="L10" s="10"/>
      <c r="M10" s="90"/>
      <c r="N10" s="10"/>
      <c r="O10" s="10"/>
      <c r="P10" s="17"/>
      <c r="Q10" s="10"/>
      <c r="R10" s="10"/>
      <c r="S10" s="17"/>
      <c r="T10" s="13"/>
      <c r="U10" s="352"/>
      <c r="V10" s="55" t="s">
        <v>11</v>
      </c>
      <c r="W10" s="24"/>
      <c r="X10" s="54"/>
      <c r="AA10" s="2">
        <f>SUM(AA5:AA9)</f>
        <v>27.8</v>
      </c>
      <c r="AB10" s="2">
        <f>SUM(AB5:AB9)</f>
        <v>22.5</v>
      </c>
      <c r="AC10" s="2">
        <f>SUM(AC5:AC9)</f>
        <v>114</v>
      </c>
      <c r="AD10" s="2">
        <f>AA10*4+AB10*9+AC10*4</f>
        <v>769.7</v>
      </c>
    </row>
    <row r="11" spans="1:30" ht="13.5" customHeight="1" x14ac:dyDescent="0.25">
      <c r="A11" s="77"/>
      <c r="B11" s="78"/>
      <c r="C11" s="69"/>
      <c r="D11" s="70"/>
      <c r="E11" s="71"/>
      <c r="F11" s="72"/>
      <c r="G11" s="13"/>
      <c r="H11" s="73"/>
      <c r="I11" s="72"/>
      <c r="J11" s="74"/>
      <c r="K11" s="72"/>
      <c r="L11" s="72"/>
      <c r="M11" s="74"/>
      <c r="N11" s="72"/>
      <c r="O11" s="72"/>
      <c r="P11" s="69"/>
      <c r="Q11" s="72"/>
      <c r="R11" s="72"/>
      <c r="S11" s="69"/>
      <c r="T11" s="73"/>
      <c r="U11" s="353"/>
      <c r="V11" s="58">
        <f>V5*4+V7*9+V9*4</f>
        <v>831.8</v>
      </c>
      <c r="W11" s="59"/>
      <c r="X11" s="60"/>
      <c r="AA11" s="21">
        <f>AA10*4/AD10</f>
        <v>0.14447187215798363</v>
      </c>
      <c r="AB11" s="21">
        <f>AB10*9/AD10</f>
        <v>0.26308951539560865</v>
      </c>
      <c r="AC11" s="21">
        <f>AC10*4/AD10</f>
        <v>0.59243861244640761</v>
      </c>
    </row>
    <row r="12" spans="1:30" ht="13.5" customHeight="1" x14ac:dyDescent="0.25">
      <c r="A12" s="23">
        <v>9</v>
      </c>
      <c r="B12" s="350"/>
      <c r="C12" s="65" t="s">
        <v>355</v>
      </c>
      <c r="D12" s="65" t="s">
        <v>51</v>
      </c>
      <c r="E12" s="65"/>
      <c r="F12" s="65" t="s">
        <v>356</v>
      </c>
      <c r="G12" s="65" t="s">
        <v>344</v>
      </c>
      <c r="H12" s="65"/>
      <c r="I12" s="68" t="s">
        <v>477</v>
      </c>
      <c r="J12" s="68" t="s">
        <v>455</v>
      </c>
      <c r="K12" s="68"/>
      <c r="L12" s="65" t="s">
        <v>479</v>
      </c>
      <c r="M12" s="65" t="s">
        <v>27</v>
      </c>
      <c r="N12" s="65"/>
      <c r="O12" s="65" t="s">
        <v>75</v>
      </c>
      <c r="P12" s="65" t="s">
        <v>50</v>
      </c>
      <c r="Q12" s="65"/>
      <c r="R12" s="68" t="s">
        <v>357</v>
      </c>
      <c r="S12" s="68" t="s">
        <v>27</v>
      </c>
      <c r="T12" s="68"/>
      <c r="U12" s="351" t="s">
        <v>28</v>
      </c>
      <c r="V12" s="50" t="s">
        <v>6</v>
      </c>
      <c r="W12" s="51" t="s">
        <v>547</v>
      </c>
      <c r="X12" s="52">
        <v>5.6</v>
      </c>
      <c r="AA12" s="2" t="s">
        <v>12</v>
      </c>
      <c r="AB12" s="2" t="s">
        <v>13</v>
      </c>
      <c r="AC12" s="2" t="s">
        <v>14</v>
      </c>
      <c r="AD12" s="2" t="s">
        <v>15</v>
      </c>
    </row>
    <row r="13" spans="1:30" ht="13.5" customHeight="1" x14ac:dyDescent="0.25">
      <c r="A13" s="23" t="s">
        <v>7</v>
      </c>
      <c r="B13" s="355"/>
      <c r="C13" s="10" t="s">
        <v>53</v>
      </c>
      <c r="D13" s="13"/>
      <c r="E13" s="131">
        <v>70</v>
      </c>
      <c r="F13" s="10" t="s">
        <v>370</v>
      </c>
      <c r="G13" s="13"/>
      <c r="H13" s="13">
        <v>50</v>
      </c>
      <c r="I13" s="10" t="s">
        <v>478</v>
      </c>
      <c r="J13" s="13" t="s">
        <v>452</v>
      </c>
      <c r="K13" s="13">
        <v>25</v>
      </c>
      <c r="L13" s="10" t="s">
        <v>60</v>
      </c>
      <c r="M13" s="91" t="s">
        <v>59</v>
      </c>
      <c r="N13" s="13">
        <v>40</v>
      </c>
      <c r="O13" s="10" t="str">
        <f>O12</f>
        <v>深色蔬菜</v>
      </c>
      <c r="P13" s="10"/>
      <c r="Q13" s="10">
        <v>100</v>
      </c>
      <c r="R13" s="10" t="s">
        <v>43</v>
      </c>
      <c r="S13" s="92"/>
      <c r="T13" s="13">
        <v>20</v>
      </c>
      <c r="U13" s="352"/>
      <c r="V13" s="53">
        <f>X12*15+X14*5+10</f>
        <v>104</v>
      </c>
      <c r="W13" s="26" t="s">
        <v>548</v>
      </c>
      <c r="X13" s="54">
        <v>2.5</v>
      </c>
      <c r="Y13" s="3" t="s">
        <v>16</v>
      </c>
      <c r="Z13" s="3">
        <v>6.2</v>
      </c>
      <c r="AA13" s="3">
        <f>Z13*2</f>
        <v>12.4</v>
      </c>
      <c r="AB13" s="3"/>
      <c r="AC13" s="3">
        <f>Z13*15</f>
        <v>93</v>
      </c>
      <c r="AD13" s="3">
        <f>AA13*4+AC13*4</f>
        <v>421.6</v>
      </c>
    </row>
    <row r="14" spans="1:30" ht="13.5" customHeight="1" x14ac:dyDescent="0.25">
      <c r="A14" s="23">
        <v>29</v>
      </c>
      <c r="B14" s="355"/>
      <c r="C14" s="10" t="s">
        <v>368</v>
      </c>
      <c r="D14" s="13"/>
      <c r="E14" s="131">
        <v>35</v>
      </c>
      <c r="F14" s="10"/>
      <c r="G14" s="13"/>
      <c r="H14" s="13"/>
      <c r="I14" s="10"/>
      <c r="J14" s="13"/>
      <c r="K14" s="13"/>
      <c r="L14" s="10" t="s">
        <v>41</v>
      </c>
      <c r="M14" s="91"/>
      <c r="N14" s="13">
        <v>10</v>
      </c>
      <c r="O14" s="10"/>
      <c r="P14" s="10"/>
      <c r="Q14" s="10"/>
      <c r="R14" s="10" t="s">
        <v>38</v>
      </c>
      <c r="S14" s="92"/>
      <c r="T14" s="13">
        <v>2</v>
      </c>
      <c r="U14" s="352"/>
      <c r="V14" s="55" t="s">
        <v>8</v>
      </c>
      <c r="W14" s="26" t="s">
        <v>549</v>
      </c>
      <c r="X14" s="54">
        <v>2</v>
      </c>
      <c r="Y14" s="14" t="s">
        <v>17</v>
      </c>
      <c r="Z14" s="3">
        <v>2</v>
      </c>
      <c r="AA14" s="15">
        <f>Z14*7</f>
        <v>14</v>
      </c>
      <c r="AB14" s="3">
        <f>Z14*5</f>
        <v>10</v>
      </c>
      <c r="AC14" s="3" t="s">
        <v>18</v>
      </c>
      <c r="AD14" s="16">
        <f>AA14*4+AB14*9</f>
        <v>146</v>
      </c>
    </row>
    <row r="15" spans="1:30" ht="13.5" customHeight="1" x14ac:dyDescent="0.25">
      <c r="A15" s="23" t="s">
        <v>29</v>
      </c>
      <c r="B15" s="355"/>
      <c r="C15" s="10" t="s">
        <v>369</v>
      </c>
      <c r="D15" s="96"/>
      <c r="E15" s="132">
        <v>20</v>
      </c>
      <c r="F15" s="10"/>
      <c r="G15" s="13"/>
      <c r="H15" s="13"/>
      <c r="I15" s="10"/>
      <c r="J15" s="13"/>
      <c r="K15" s="13"/>
      <c r="L15" s="10" t="s">
        <v>38</v>
      </c>
      <c r="M15" s="91"/>
      <c r="N15" s="13">
        <v>5</v>
      </c>
      <c r="O15" s="10"/>
      <c r="P15" s="17"/>
      <c r="Q15" s="10"/>
      <c r="R15" s="10" t="s">
        <v>42</v>
      </c>
      <c r="S15" s="92"/>
      <c r="T15" s="13">
        <v>5</v>
      </c>
      <c r="U15" s="352"/>
      <c r="V15" s="53">
        <f>X13*5+X15*5</f>
        <v>26.5</v>
      </c>
      <c r="W15" s="26" t="s">
        <v>550</v>
      </c>
      <c r="X15" s="54">
        <v>2.8</v>
      </c>
      <c r="Y15" s="2" t="s">
        <v>19</v>
      </c>
      <c r="Z15" s="3">
        <v>1.6</v>
      </c>
      <c r="AA15" s="3">
        <f>Z15*1</f>
        <v>1.6</v>
      </c>
      <c r="AB15" s="3" t="s">
        <v>18</v>
      </c>
      <c r="AC15" s="3">
        <f>Z15*5</f>
        <v>8</v>
      </c>
      <c r="AD15" s="3">
        <f>AA15*4+AC15*4</f>
        <v>38.4</v>
      </c>
    </row>
    <row r="16" spans="1:30" ht="13.5" customHeight="1" x14ac:dyDescent="0.25">
      <c r="A16" s="354" t="s">
        <v>32</v>
      </c>
      <c r="B16" s="355"/>
      <c r="C16" s="17"/>
      <c r="D16" s="20"/>
      <c r="E16" s="12"/>
      <c r="F16" s="10"/>
      <c r="G16" s="17"/>
      <c r="H16" s="13"/>
      <c r="I16" s="10"/>
      <c r="J16" s="13"/>
      <c r="K16" s="13"/>
      <c r="L16" s="10" t="s">
        <v>371</v>
      </c>
      <c r="M16" s="91"/>
      <c r="N16" s="13">
        <v>5</v>
      </c>
      <c r="O16" s="10"/>
      <c r="P16" s="17"/>
      <c r="Q16" s="10"/>
      <c r="R16" s="10" t="s">
        <v>371</v>
      </c>
      <c r="S16" s="13"/>
      <c r="T16" s="13">
        <v>5</v>
      </c>
      <c r="U16" s="352"/>
      <c r="V16" s="55" t="s">
        <v>10</v>
      </c>
      <c r="W16" s="26" t="s">
        <v>551</v>
      </c>
      <c r="X16" s="54"/>
      <c r="Y16" s="2" t="s">
        <v>20</v>
      </c>
      <c r="Z16" s="3">
        <v>2.5</v>
      </c>
      <c r="AA16" s="3"/>
      <c r="AB16" s="3">
        <f>Z16*5</f>
        <v>12.5</v>
      </c>
      <c r="AC16" s="3" t="s">
        <v>18</v>
      </c>
      <c r="AD16" s="3">
        <f>AB16*9</f>
        <v>112.5</v>
      </c>
    </row>
    <row r="17" spans="1:30" ht="13.5" customHeight="1" x14ac:dyDescent="0.25">
      <c r="A17" s="354"/>
      <c r="B17" s="355"/>
      <c r="C17" s="17"/>
      <c r="D17" s="20"/>
      <c r="E17" s="12"/>
      <c r="F17" s="10"/>
      <c r="G17" s="17"/>
      <c r="H17" s="13"/>
      <c r="I17" s="10"/>
      <c r="J17" s="90"/>
      <c r="K17" s="13"/>
      <c r="L17" s="24"/>
      <c r="M17" s="25"/>
      <c r="N17" s="26"/>
      <c r="O17" s="10"/>
      <c r="P17" s="17"/>
      <c r="Q17" s="10"/>
      <c r="R17" s="10"/>
      <c r="S17" s="91"/>
      <c r="T17" s="13"/>
      <c r="U17" s="352"/>
      <c r="V17" s="53">
        <f>X12*2+X13*7+X14</f>
        <v>30.7</v>
      </c>
      <c r="W17" s="56" t="s">
        <v>552</v>
      </c>
      <c r="X17" s="57"/>
      <c r="Y17" s="2" t="s">
        <v>21</v>
      </c>
      <c r="Z17" s="3">
        <v>1</v>
      </c>
      <c r="AC17" s="2">
        <f>Z17*15</f>
        <v>15</v>
      </c>
    </row>
    <row r="18" spans="1:30" ht="13.5" customHeight="1" x14ac:dyDescent="0.25">
      <c r="A18" s="18" t="s">
        <v>31</v>
      </c>
      <c r="B18" s="19"/>
      <c r="C18" s="17"/>
      <c r="D18" s="20"/>
      <c r="E18" s="12"/>
      <c r="F18" s="10"/>
      <c r="G18" s="17"/>
      <c r="H18" s="13"/>
      <c r="I18" s="10"/>
      <c r="J18" s="90"/>
      <c r="K18" s="10"/>
      <c r="L18" s="10"/>
      <c r="M18" s="90"/>
      <c r="N18" s="13"/>
      <c r="O18" s="10"/>
      <c r="P18" s="17"/>
      <c r="Q18" s="10"/>
      <c r="R18" s="10"/>
      <c r="S18" s="17"/>
      <c r="T18" s="13"/>
      <c r="U18" s="352"/>
      <c r="V18" s="55" t="s">
        <v>11</v>
      </c>
      <c r="W18" s="24"/>
      <c r="X18" s="54"/>
      <c r="AA18" s="2">
        <f>SUM(AA13:AA17)</f>
        <v>28</v>
      </c>
      <c r="AB18" s="2">
        <f>SUM(AB13:AB17)</f>
        <v>22.5</v>
      </c>
      <c r="AC18" s="2">
        <f>SUM(AC13:AC17)</f>
        <v>116</v>
      </c>
      <c r="AD18" s="2">
        <f>AA18*4+AB18*9+AC18*4</f>
        <v>778.5</v>
      </c>
    </row>
    <row r="19" spans="1:30" ht="13.5" customHeight="1" thickBot="1" x14ac:dyDescent="0.3">
      <c r="A19" s="75"/>
      <c r="B19" s="76"/>
      <c r="C19" s="17"/>
      <c r="D19" s="20"/>
      <c r="E19" s="12"/>
      <c r="F19" s="72"/>
      <c r="G19" s="69"/>
      <c r="H19" s="73"/>
      <c r="I19" s="72"/>
      <c r="J19" s="74"/>
      <c r="K19" s="72"/>
      <c r="L19" s="72"/>
      <c r="M19" s="74"/>
      <c r="N19" s="72"/>
      <c r="O19" s="72"/>
      <c r="P19" s="69"/>
      <c r="Q19" s="72"/>
      <c r="R19" s="72"/>
      <c r="S19" s="69"/>
      <c r="T19" s="73"/>
      <c r="U19" s="353"/>
      <c r="V19" s="58">
        <f>V13*4+V15*9+V17*4</f>
        <v>777.3</v>
      </c>
      <c r="W19" s="59"/>
      <c r="X19" s="60"/>
      <c r="AA19" s="21">
        <f>AA18*4/AD18</f>
        <v>0.14386640976236351</v>
      </c>
      <c r="AB19" s="21">
        <f>AB18*9/AD18</f>
        <v>0.26011560693641617</v>
      </c>
      <c r="AC19" s="21">
        <f>AC18*4/AD18</f>
        <v>0.59601798330122024</v>
      </c>
    </row>
    <row r="20" spans="1:30" ht="13.5" customHeight="1" x14ac:dyDescent="0.25">
      <c r="A20" s="22">
        <v>9</v>
      </c>
      <c r="B20" s="355"/>
      <c r="C20" s="65" t="s">
        <v>358</v>
      </c>
      <c r="D20" s="66" t="s">
        <v>359</v>
      </c>
      <c r="E20" s="67"/>
      <c r="F20" s="68" t="s">
        <v>480</v>
      </c>
      <c r="G20" s="68" t="s">
        <v>481</v>
      </c>
      <c r="H20" s="68"/>
      <c r="I20" s="68" t="s">
        <v>482</v>
      </c>
      <c r="J20" s="68" t="s">
        <v>455</v>
      </c>
      <c r="K20" s="68"/>
      <c r="L20" s="65" t="s">
        <v>360</v>
      </c>
      <c r="M20" s="65" t="s">
        <v>361</v>
      </c>
      <c r="N20" s="65"/>
      <c r="O20" s="65" t="s">
        <v>362</v>
      </c>
      <c r="P20" s="65" t="s">
        <v>359</v>
      </c>
      <c r="Q20" s="65"/>
      <c r="R20" s="65" t="s">
        <v>363</v>
      </c>
      <c r="S20" s="65" t="s">
        <v>361</v>
      </c>
      <c r="T20" s="65"/>
      <c r="U20" s="351" t="s">
        <v>28</v>
      </c>
      <c r="V20" s="50" t="s">
        <v>6</v>
      </c>
      <c r="W20" s="51" t="s">
        <v>547</v>
      </c>
      <c r="X20" s="52">
        <v>5.6</v>
      </c>
      <c r="AA20" s="2" t="s">
        <v>12</v>
      </c>
      <c r="AB20" s="2" t="s">
        <v>13</v>
      </c>
      <c r="AC20" s="2" t="s">
        <v>14</v>
      </c>
      <c r="AD20" s="2" t="s">
        <v>15</v>
      </c>
    </row>
    <row r="21" spans="1:30" ht="13.5" customHeight="1" x14ac:dyDescent="0.25">
      <c r="A21" s="23" t="s">
        <v>37</v>
      </c>
      <c r="B21" s="355"/>
      <c r="C21" s="10" t="s">
        <v>63</v>
      </c>
      <c r="D21" s="11"/>
      <c r="E21" s="12">
        <v>165</v>
      </c>
      <c r="F21" s="10" t="s">
        <v>459</v>
      </c>
      <c r="G21" s="13"/>
      <c r="H21" s="13">
        <v>60</v>
      </c>
      <c r="I21" s="10" t="s">
        <v>482</v>
      </c>
      <c r="J21" s="13" t="s">
        <v>373</v>
      </c>
      <c r="K21" s="13">
        <v>25</v>
      </c>
      <c r="L21" s="10" t="s">
        <v>374</v>
      </c>
      <c r="M21" s="91"/>
      <c r="N21" s="13">
        <v>30</v>
      </c>
      <c r="O21" s="10" t="str">
        <f>O20</f>
        <v>深色蔬菜</v>
      </c>
      <c r="P21" s="10"/>
      <c r="Q21" s="10">
        <v>100</v>
      </c>
      <c r="R21" s="82" t="s">
        <v>375</v>
      </c>
      <c r="S21" s="92"/>
      <c r="T21" s="13">
        <v>20</v>
      </c>
      <c r="U21" s="352"/>
      <c r="V21" s="53">
        <f>X20*15+X22*5+10+X25*12</f>
        <v>104</v>
      </c>
      <c r="W21" s="26" t="s">
        <v>548</v>
      </c>
      <c r="X21" s="54">
        <v>2.5</v>
      </c>
      <c r="Y21" s="3" t="s">
        <v>16</v>
      </c>
      <c r="Z21" s="3">
        <v>6.2</v>
      </c>
      <c r="AA21" s="3">
        <f>Z21*2</f>
        <v>12.4</v>
      </c>
      <c r="AB21" s="3"/>
      <c r="AC21" s="3">
        <f>Z21*15</f>
        <v>93</v>
      </c>
      <c r="AD21" s="3">
        <f>AA21*4+AC21*4</f>
        <v>421.6</v>
      </c>
    </row>
    <row r="22" spans="1:30" ht="13.5" customHeight="1" x14ac:dyDescent="0.25">
      <c r="A22" s="23">
        <v>30</v>
      </c>
      <c r="B22" s="355"/>
      <c r="C22" s="10" t="s">
        <v>43</v>
      </c>
      <c r="D22" s="13"/>
      <c r="E22" s="13">
        <v>10</v>
      </c>
      <c r="F22" s="10"/>
      <c r="G22" s="13"/>
      <c r="H22" s="13"/>
      <c r="I22" s="10"/>
      <c r="J22" s="13"/>
      <c r="K22" s="13"/>
      <c r="L22" s="10" t="s">
        <v>375</v>
      </c>
      <c r="M22" s="13"/>
      <c r="N22" s="13">
        <v>20</v>
      </c>
      <c r="O22" s="10"/>
      <c r="P22" s="10"/>
      <c r="Q22" s="10"/>
      <c r="R22" s="10" t="s">
        <v>377</v>
      </c>
      <c r="S22" s="91"/>
      <c r="T22" s="13">
        <v>10</v>
      </c>
      <c r="U22" s="352"/>
      <c r="V22" s="55" t="s">
        <v>8</v>
      </c>
      <c r="W22" s="26" t="s">
        <v>549</v>
      </c>
      <c r="X22" s="54">
        <v>2</v>
      </c>
      <c r="Y22" s="14" t="s">
        <v>17</v>
      </c>
      <c r="Z22" s="3">
        <v>2.2000000000000002</v>
      </c>
      <c r="AA22" s="15">
        <f>Z22*7</f>
        <v>15.400000000000002</v>
      </c>
      <c r="AB22" s="3">
        <f>Z22*5</f>
        <v>11</v>
      </c>
      <c r="AC22" s="3" t="s">
        <v>18</v>
      </c>
      <c r="AD22" s="16">
        <f>AA22*4+AB22*9</f>
        <v>160.60000000000002</v>
      </c>
    </row>
    <row r="23" spans="1:30" ht="13.5" customHeight="1" x14ac:dyDescent="0.25">
      <c r="A23" s="23" t="s">
        <v>9</v>
      </c>
      <c r="B23" s="355"/>
      <c r="C23" s="10" t="s">
        <v>52</v>
      </c>
      <c r="D23" s="11"/>
      <c r="E23" s="61">
        <v>5</v>
      </c>
      <c r="F23" s="10"/>
      <c r="G23" s="13"/>
      <c r="H23" s="13"/>
      <c r="I23" s="10"/>
      <c r="J23" s="13"/>
      <c r="K23" s="13"/>
      <c r="L23" s="10" t="s">
        <v>415</v>
      </c>
      <c r="M23" s="13"/>
      <c r="N23" s="13">
        <v>5</v>
      </c>
      <c r="O23" s="10"/>
      <c r="P23" s="17"/>
      <c r="Q23" s="10"/>
      <c r="R23" s="10"/>
      <c r="S23" s="91"/>
      <c r="T23" s="13"/>
      <c r="U23" s="352"/>
      <c r="V23" s="53">
        <f>X21*5+X23*5+X25*8</f>
        <v>25</v>
      </c>
      <c r="W23" s="26" t="s">
        <v>550</v>
      </c>
      <c r="X23" s="54">
        <v>2.5</v>
      </c>
      <c r="Y23" s="2" t="s">
        <v>19</v>
      </c>
      <c r="Z23" s="3">
        <v>1.6</v>
      </c>
      <c r="AA23" s="3">
        <f>Z23*1</f>
        <v>1.6</v>
      </c>
      <c r="AB23" s="3" t="s">
        <v>18</v>
      </c>
      <c r="AC23" s="3">
        <f>Z23*5</f>
        <v>8</v>
      </c>
      <c r="AD23" s="3">
        <f>AA23*4+AC23*4</f>
        <v>38.4</v>
      </c>
    </row>
    <row r="24" spans="1:30" ht="13.5" customHeight="1" x14ac:dyDescent="0.25">
      <c r="A24" s="354" t="s">
        <v>33</v>
      </c>
      <c r="B24" s="355"/>
      <c r="C24" s="10" t="s">
        <v>372</v>
      </c>
      <c r="D24" s="11"/>
      <c r="E24" s="61">
        <v>5</v>
      </c>
      <c r="F24" s="10"/>
      <c r="G24" s="17"/>
      <c r="H24" s="13"/>
      <c r="I24" s="10"/>
      <c r="J24" s="90"/>
      <c r="K24" s="13"/>
      <c r="L24" s="10" t="s">
        <v>376</v>
      </c>
      <c r="M24" s="90"/>
      <c r="N24" s="13">
        <v>5</v>
      </c>
      <c r="O24" s="10"/>
      <c r="P24" s="17"/>
      <c r="Q24" s="10"/>
      <c r="R24" s="10"/>
      <c r="S24" s="91"/>
      <c r="T24" s="13"/>
      <c r="U24" s="352"/>
      <c r="V24" s="55" t="s">
        <v>10</v>
      </c>
      <c r="W24" s="26" t="s">
        <v>551</v>
      </c>
      <c r="X24" s="54"/>
      <c r="Y24" s="2" t="s">
        <v>20</v>
      </c>
      <c r="Z24" s="3">
        <v>2.5</v>
      </c>
      <c r="AA24" s="3"/>
      <c r="AB24" s="3">
        <f>Z24*5</f>
        <v>12.5</v>
      </c>
      <c r="AC24" s="3" t="s">
        <v>18</v>
      </c>
      <c r="AD24" s="3">
        <f>AB24*9</f>
        <v>112.5</v>
      </c>
    </row>
    <row r="25" spans="1:30" ht="13.5" customHeight="1" x14ac:dyDescent="0.25">
      <c r="A25" s="354"/>
      <c r="B25" s="355"/>
      <c r="C25" s="10" t="s">
        <v>41</v>
      </c>
      <c r="D25" s="20"/>
      <c r="E25" s="61">
        <v>10</v>
      </c>
      <c r="F25" s="10"/>
      <c r="G25" s="17"/>
      <c r="H25" s="13"/>
      <c r="I25" s="10"/>
      <c r="J25" s="90"/>
      <c r="K25" s="13"/>
      <c r="L25" s="24"/>
      <c r="M25" s="25"/>
      <c r="N25" s="26"/>
      <c r="O25" s="10"/>
      <c r="P25" s="17"/>
      <c r="Q25" s="10"/>
      <c r="R25" s="10"/>
      <c r="S25" s="17"/>
      <c r="T25" s="13"/>
      <c r="U25" s="352"/>
      <c r="V25" s="53">
        <f>X20*2+X21*7+X22+X25*8</f>
        <v>30.7</v>
      </c>
      <c r="W25" s="56" t="s">
        <v>552</v>
      </c>
      <c r="X25" s="57"/>
      <c r="Y25" s="2" t="s">
        <v>21</v>
      </c>
      <c r="AC25" s="2">
        <f>Z25*15</f>
        <v>0</v>
      </c>
    </row>
    <row r="26" spans="1:30" ht="13.5" customHeight="1" x14ac:dyDescent="0.25">
      <c r="A26" s="18" t="s">
        <v>31</v>
      </c>
      <c r="B26" s="19"/>
      <c r="C26" s="10" t="s">
        <v>380</v>
      </c>
      <c r="D26" s="20"/>
      <c r="E26" s="61">
        <v>10</v>
      </c>
      <c r="F26" s="10"/>
      <c r="G26" s="17"/>
      <c r="H26" s="13"/>
      <c r="I26" s="10"/>
      <c r="J26" s="90"/>
      <c r="K26" s="10"/>
      <c r="L26" s="10"/>
      <c r="M26" s="90"/>
      <c r="N26" s="10"/>
      <c r="O26" s="10"/>
      <c r="P26" s="17"/>
      <c r="Q26" s="10"/>
      <c r="R26" s="10"/>
      <c r="S26" s="17"/>
      <c r="T26" s="13"/>
      <c r="U26" s="352"/>
      <c r="V26" s="55" t="s">
        <v>11</v>
      </c>
      <c r="W26" s="24"/>
      <c r="X26" s="54"/>
      <c r="AA26" s="2">
        <f>SUM(AA21:AA25)</f>
        <v>29.400000000000006</v>
      </c>
      <c r="AB26" s="2">
        <f>SUM(AB21:AB25)</f>
        <v>23.5</v>
      </c>
      <c r="AC26" s="2">
        <f>SUM(AC21:AC25)</f>
        <v>101</v>
      </c>
      <c r="AD26" s="2">
        <f>AA26*4+AB26*9+AC26*4</f>
        <v>733.1</v>
      </c>
    </row>
    <row r="27" spans="1:30" ht="13.5" customHeight="1" thickBot="1" x14ac:dyDescent="0.3">
      <c r="A27" s="75"/>
      <c r="B27" s="76"/>
      <c r="C27" s="17"/>
      <c r="D27" s="20"/>
      <c r="E27" s="12"/>
      <c r="F27" s="72"/>
      <c r="G27" s="69"/>
      <c r="H27" s="73"/>
      <c r="I27" s="72"/>
      <c r="J27" s="74"/>
      <c r="K27" s="72"/>
      <c r="L27" s="72"/>
      <c r="M27" s="74"/>
      <c r="N27" s="72"/>
      <c r="O27" s="72"/>
      <c r="P27" s="69"/>
      <c r="Q27" s="72"/>
      <c r="R27" s="72"/>
      <c r="S27" s="69"/>
      <c r="T27" s="73"/>
      <c r="U27" s="353"/>
      <c r="V27" s="58">
        <f>V21*4+V23*9+V25*4</f>
        <v>763.8</v>
      </c>
      <c r="W27" s="59"/>
      <c r="X27" s="60"/>
      <c r="AA27" s="21">
        <f>AA26*4/AD26</f>
        <v>0.16041467739735374</v>
      </c>
      <c r="AB27" s="21">
        <f>AB26*9/AD26</f>
        <v>0.28850088664575091</v>
      </c>
      <c r="AC27" s="21">
        <f>AC26*4/AD26</f>
        <v>0.55108443595689538</v>
      </c>
    </row>
    <row r="28" spans="1:30" ht="13.5" customHeight="1" x14ac:dyDescent="0.25">
      <c r="A28" s="22"/>
      <c r="B28" s="355"/>
      <c r="C28" s="65"/>
      <c r="D28" s="66"/>
      <c r="E28" s="67"/>
      <c r="F28" s="65"/>
      <c r="G28" s="65"/>
      <c r="H28" s="65"/>
      <c r="I28" s="68"/>
      <c r="J28" s="68"/>
      <c r="K28" s="68"/>
      <c r="L28" s="68"/>
      <c r="M28" s="68"/>
      <c r="N28" s="68"/>
      <c r="O28" s="68"/>
      <c r="P28" s="68"/>
      <c r="Q28" s="68"/>
      <c r="R28" s="65"/>
      <c r="S28" s="65"/>
      <c r="T28" s="65"/>
      <c r="U28" s="351" t="s">
        <v>28</v>
      </c>
      <c r="V28" s="50" t="s">
        <v>6</v>
      </c>
      <c r="W28" s="51" t="s">
        <v>547</v>
      </c>
      <c r="X28" s="52"/>
      <c r="Y28" s="79" t="s">
        <v>47</v>
      </c>
      <c r="Z28" s="79" t="s">
        <v>48</v>
      </c>
      <c r="AA28" s="2" t="s">
        <v>12</v>
      </c>
      <c r="AB28" s="2" t="s">
        <v>13</v>
      </c>
      <c r="AC28" s="2" t="s">
        <v>14</v>
      </c>
      <c r="AD28" s="2" t="s">
        <v>15</v>
      </c>
    </row>
    <row r="29" spans="1:30" ht="13.5" customHeight="1" x14ac:dyDescent="0.25">
      <c r="A29" s="23" t="s">
        <v>7</v>
      </c>
      <c r="B29" s="355"/>
      <c r="C29" s="10"/>
      <c r="D29" s="13"/>
      <c r="E29" s="13"/>
      <c r="F29" s="10"/>
      <c r="G29" s="13"/>
      <c r="H29" s="13"/>
      <c r="I29" s="10"/>
      <c r="J29" s="13"/>
      <c r="K29" s="13"/>
      <c r="L29" s="10"/>
      <c r="M29" s="13"/>
      <c r="N29" s="13"/>
      <c r="O29" s="10"/>
      <c r="P29" s="10"/>
      <c r="Q29" s="10"/>
      <c r="R29" s="82"/>
      <c r="S29" s="92"/>
      <c r="T29" s="13"/>
      <c r="U29" s="352"/>
      <c r="V29" s="53">
        <f>X28*15+X30*5+10+X33*12</f>
        <v>10</v>
      </c>
      <c r="W29" s="26" t="s">
        <v>548</v>
      </c>
      <c r="X29" s="54"/>
      <c r="Y29" s="79">
        <f>V31*9/V35*100</f>
        <v>0</v>
      </c>
      <c r="Z29" s="79">
        <f>V33*4/V35*100</f>
        <v>0</v>
      </c>
      <c r="AA29" s="3">
        <f>Z29*2</f>
        <v>0</v>
      </c>
      <c r="AB29" s="3"/>
      <c r="AC29" s="3">
        <f>Z29*15</f>
        <v>0</v>
      </c>
      <c r="AD29" s="3">
        <f>AA29*4+AC29*4</f>
        <v>0</v>
      </c>
    </row>
    <row r="30" spans="1:30" ht="13.5" customHeight="1" x14ac:dyDescent="0.25">
      <c r="A30" s="23"/>
      <c r="B30" s="355"/>
      <c r="C30" s="10"/>
      <c r="D30" s="13"/>
      <c r="E30" s="13"/>
      <c r="F30" s="10"/>
      <c r="G30" s="13"/>
      <c r="H30" s="13"/>
      <c r="I30" s="10"/>
      <c r="J30" s="91"/>
      <c r="K30" s="13"/>
      <c r="L30" s="10"/>
      <c r="M30" s="13"/>
      <c r="N30" s="13"/>
      <c r="O30" s="10"/>
      <c r="P30" s="10"/>
      <c r="Q30" s="10"/>
      <c r="R30" s="10"/>
      <c r="S30" s="92"/>
      <c r="T30" s="13"/>
      <c r="U30" s="352"/>
      <c r="V30" s="55" t="s">
        <v>8</v>
      </c>
      <c r="W30" s="26" t="s">
        <v>549</v>
      </c>
      <c r="X30" s="54"/>
      <c r="Y30" s="42"/>
      <c r="Z30" s="42"/>
      <c r="AA30" s="15">
        <f>Z30*7</f>
        <v>0</v>
      </c>
      <c r="AB30" s="3">
        <f>Z30*5</f>
        <v>0</v>
      </c>
      <c r="AC30" s="3" t="s">
        <v>18</v>
      </c>
      <c r="AD30" s="16">
        <f>AA30*4+AB30*9</f>
        <v>0</v>
      </c>
    </row>
    <row r="31" spans="1:30" ht="13.5" customHeight="1" x14ac:dyDescent="0.25">
      <c r="A31" s="23" t="s">
        <v>9</v>
      </c>
      <c r="B31" s="355"/>
      <c r="C31" s="10"/>
      <c r="D31" s="96"/>
      <c r="E31" s="13"/>
      <c r="F31" s="10"/>
      <c r="G31" s="90"/>
      <c r="H31" s="13"/>
      <c r="I31" s="10"/>
      <c r="J31" s="90"/>
      <c r="K31" s="13"/>
      <c r="L31" s="10"/>
      <c r="M31" s="13"/>
      <c r="N31" s="13"/>
      <c r="O31" s="10"/>
      <c r="P31" s="17"/>
      <c r="Q31" s="10"/>
      <c r="R31" s="10"/>
      <c r="S31" s="13"/>
      <c r="T31" s="13"/>
      <c r="U31" s="352"/>
      <c r="V31" s="53">
        <f>X29*5+X31*5+X33*8</f>
        <v>0</v>
      </c>
      <c r="W31" s="26" t="s">
        <v>550</v>
      </c>
      <c r="X31" s="54"/>
      <c r="Y31" s="42"/>
      <c r="Z31" s="42"/>
      <c r="AA31" s="3">
        <f>Z31*1</f>
        <v>0</v>
      </c>
      <c r="AB31" s="3" t="s">
        <v>18</v>
      </c>
      <c r="AC31" s="3">
        <f>Z31*5</f>
        <v>0</v>
      </c>
      <c r="AD31" s="3">
        <f>AA31*4+AC31*4</f>
        <v>0</v>
      </c>
    </row>
    <row r="32" spans="1:30" ht="13.5" customHeight="1" x14ac:dyDescent="0.25">
      <c r="A32" s="354" t="s">
        <v>34</v>
      </c>
      <c r="B32" s="355"/>
      <c r="C32" s="17"/>
      <c r="D32" s="20"/>
      <c r="E32" s="12"/>
      <c r="F32" s="10"/>
      <c r="G32" s="17"/>
      <c r="H32" s="13"/>
      <c r="I32" s="10"/>
      <c r="J32" s="90"/>
      <c r="K32" s="13"/>
      <c r="L32" s="10"/>
      <c r="M32" s="13"/>
      <c r="N32" s="13"/>
      <c r="O32" s="10"/>
      <c r="P32" s="17"/>
      <c r="Q32" s="10"/>
      <c r="R32" s="10"/>
      <c r="S32" s="13"/>
      <c r="T32" s="13"/>
      <c r="U32" s="352"/>
      <c r="V32" s="55" t="s">
        <v>10</v>
      </c>
      <c r="W32" s="26" t="s">
        <v>551</v>
      </c>
      <c r="X32" s="54"/>
      <c r="Y32" s="42"/>
      <c r="Z32" s="42"/>
      <c r="AA32" s="3"/>
      <c r="AB32" s="3">
        <f>Z32*5</f>
        <v>0</v>
      </c>
      <c r="AC32" s="3" t="s">
        <v>18</v>
      </c>
      <c r="AD32" s="3">
        <f>AB32*9</f>
        <v>0</v>
      </c>
    </row>
    <row r="33" spans="1:30" ht="13.5" customHeight="1" x14ac:dyDescent="0.25">
      <c r="A33" s="354"/>
      <c r="B33" s="355"/>
      <c r="C33" s="17"/>
      <c r="D33" s="20"/>
      <c r="E33" s="12"/>
      <c r="F33" s="10"/>
      <c r="G33" s="17"/>
      <c r="H33" s="13"/>
      <c r="I33" s="24"/>
      <c r="J33" s="25"/>
      <c r="K33" s="26"/>
      <c r="L33" s="10"/>
      <c r="M33" s="13"/>
      <c r="N33" s="13"/>
      <c r="O33" s="10"/>
      <c r="P33" s="17"/>
      <c r="Q33" s="10"/>
      <c r="R33" s="10"/>
      <c r="S33" s="17"/>
      <c r="T33" s="13"/>
      <c r="U33" s="352"/>
      <c r="V33" s="53">
        <f>X28*2+X29*7+X30+X33*8</f>
        <v>0</v>
      </c>
      <c r="W33" s="56" t="s">
        <v>552</v>
      </c>
      <c r="X33" s="57"/>
      <c r="Y33" s="41"/>
      <c r="Z33" s="41"/>
      <c r="AC33" s="2">
        <f>Z33*15</f>
        <v>0</v>
      </c>
    </row>
    <row r="34" spans="1:30" ht="13.5" customHeight="1" x14ac:dyDescent="0.25">
      <c r="A34" s="18" t="s">
        <v>31</v>
      </c>
      <c r="B34" s="19"/>
      <c r="C34" s="17"/>
      <c r="D34" s="20"/>
      <c r="E34" s="12"/>
      <c r="F34" s="10"/>
      <c r="G34" s="17"/>
      <c r="H34" s="13"/>
      <c r="I34" s="10"/>
      <c r="J34" s="90"/>
      <c r="K34" s="10"/>
      <c r="L34" s="10"/>
      <c r="M34" s="90"/>
      <c r="N34" s="10"/>
      <c r="O34" s="10"/>
      <c r="P34" s="17"/>
      <c r="Q34" s="10"/>
      <c r="R34" s="10"/>
      <c r="S34" s="17"/>
      <c r="T34" s="13"/>
      <c r="U34" s="352"/>
      <c r="V34" s="55" t="s">
        <v>11</v>
      </c>
      <c r="W34" s="24"/>
      <c r="X34" s="54"/>
      <c r="Y34" s="80" t="s">
        <v>45</v>
      </c>
      <c r="Z34" s="80" t="s">
        <v>46</v>
      </c>
      <c r="AA34" s="2">
        <f>SUM(AA29:AA33)</f>
        <v>0</v>
      </c>
      <c r="AB34" s="2">
        <f>SUM(AB29:AB33)</f>
        <v>0</v>
      </c>
      <c r="AC34" s="2">
        <f>SUM(AC29:AC33)</f>
        <v>0</v>
      </c>
      <c r="AD34" s="2">
        <f>AA34*4+AB34*9+AC34*4</f>
        <v>0</v>
      </c>
    </row>
    <row r="35" spans="1:30" ht="13.5" customHeight="1" x14ac:dyDescent="0.25">
      <c r="A35" s="27"/>
      <c r="B35" s="28"/>
      <c r="C35" s="17"/>
      <c r="D35" s="20"/>
      <c r="E35" s="12"/>
      <c r="F35" s="72"/>
      <c r="G35" s="69"/>
      <c r="H35" s="73"/>
      <c r="I35" s="72"/>
      <c r="J35" s="74"/>
      <c r="K35" s="72"/>
      <c r="L35" s="72"/>
      <c r="M35" s="74"/>
      <c r="N35" s="72"/>
      <c r="O35" s="72"/>
      <c r="P35" s="69"/>
      <c r="Q35" s="72"/>
      <c r="R35" s="72"/>
      <c r="S35" s="69"/>
      <c r="T35" s="73"/>
      <c r="U35" s="353"/>
      <c r="V35" s="58">
        <f>V29*4+V31*9+V33*4</f>
        <v>40</v>
      </c>
      <c r="W35" s="59"/>
      <c r="X35" s="60"/>
      <c r="Y35" s="81">
        <f>B35+E35+H35+K35+N35+Q35</f>
        <v>0</v>
      </c>
      <c r="Z35" s="81">
        <f>C35+F35+I35+L35+O35+R35</f>
        <v>0</v>
      </c>
      <c r="AA35" s="21" t="e">
        <f>AA34*4/AD34</f>
        <v>#DIV/0!</v>
      </c>
      <c r="AB35" s="21" t="e">
        <f>AB34*9/AD34</f>
        <v>#DIV/0!</v>
      </c>
      <c r="AC35" s="21" t="e">
        <f>AC34*4/AD34</f>
        <v>#DIV/0!</v>
      </c>
    </row>
    <row r="36" spans="1:30" ht="13.5" customHeight="1" x14ac:dyDescent="0.25">
      <c r="A36" s="22"/>
      <c r="B36" s="348"/>
      <c r="C36" s="65"/>
      <c r="D36" s="66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351" t="s">
        <v>28</v>
      </c>
      <c r="V36" s="50" t="s">
        <v>6</v>
      </c>
      <c r="W36" s="51" t="s">
        <v>547</v>
      </c>
      <c r="X36" s="52"/>
      <c r="Y36" s="79" t="s">
        <v>47</v>
      </c>
      <c r="Z36" s="79" t="s">
        <v>48</v>
      </c>
    </row>
    <row r="37" spans="1:30" ht="13.5" customHeight="1" x14ac:dyDescent="0.25">
      <c r="A37" s="23" t="s">
        <v>7</v>
      </c>
      <c r="B37" s="349"/>
      <c r="C37" s="10"/>
      <c r="D37" s="11"/>
      <c r="E37" s="61"/>
      <c r="F37" s="10"/>
      <c r="G37" s="13"/>
      <c r="H37" s="13"/>
      <c r="I37" s="10"/>
      <c r="J37" s="13"/>
      <c r="K37" s="13"/>
      <c r="L37" s="10"/>
      <c r="M37" s="13"/>
      <c r="N37" s="13"/>
      <c r="O37" s="10"/>
      <c r="P37" s="10"/>
      <c r="Q37" s="10"/>
      <c r="R37" s="10"/>
      <c r="S37" s="92"/>
      <c r="T37" s="13"/>
      <c r="U37" s="352"/>
      <c r="V37" s="53">
        <f>X36*15+X38*5+10+X41*12</f>
        <v>10</v>
      </c>
      <c r="W37" s="26" t="s">
        <v>548</v>
      </c>
      <c r="X37" s="54"/>
      <c r="Y37" s="79">
        <f>V39*9/V43*100</f>
        <v>0</v>
      </c>
      <c r="Z37" s="79">
        <f>V41*4/V43*100</f>
        <v>0</v>
      </c>
    </row>
    <row r="38" spans="1:30" ht="13.5" customHeight="1" x14ac:dyDescent="0.25">
      <c r="A38" s="23"/>
      <c r="B38" s="349"/>
      <c r="C38" s="10"/>
      <c r="D38" s="97"/>
      <c r="E38" s="61"/>
      <c r="F38" s="10"/>
      <c r="G38" s="91"/>
      <c r="H38" s="13"/>
      <c r="I38" s="10"/>
      <c r="J38" s="91"/>
      <c r="K38" s="13"/>
      <c r="L38" s="10"/>
      <c r="M38" s="96"/>
      <c r="N38" s="13"/>
      <c r="O38" s="10"/>
      <c r="P38" s="10"/>
      <c r="Q38" s="10"/>
      <c r="R38" s="10"/>
      <c r="S38" s="92"/>
      <c r="T38" s="13"/>
      <c r="U38" s="352"/>
      <c r="V38" s="55" t="s">
        <v>8</v>
      </c>
      <c r="W38" s="26" t="s">
        <v>549</v>
      </c>
      <c r="X38" s="54"/>
      <c r="Y38" s="42"/>
      <c r="Z38" s="42"/>
    </row>
    <row r="39" spans="1:30" ht="13.5" customHeight="1" x14ac:dyDescent="0.25">
      <c r="A39" s="23" t="s">
        <v>9</v>
      </c>
      <c r="B39" s="349"/>
      <c r="C39" s="10"/>
      <c r="D39" s="91"/>
      <c r="E39" s="61"/>
      <c r="F39" s="10"/>
      <c r="G39" s="92"/>
      <c r="H39" s="13"/>
      <c r="I39" s="10"/>
      <c r="J39" s="92"/>
      <c r="K39" s="13"/>
      <c r="L39" s="10"/>
      <c r="M39" s="110"/>
      <c r="N39" s="13"/>
      <c r="O39" s="10"/>
      <c r="P39" s="17"/>
      <c r="Q39" s="10"/>
      <c r="R39" s="10"/>
      <c r="S39" s="92"/>
      <c r="T39" s="13"/>
      <c r="U39" s="352"/>
      <c r="V39" s="53">
        <f>X37*5+X39*5</f>
        <v>0</v>
      </c>
      <c r="W39" s="26" t="s">
        <v>550</v>
      </c>
      <c r="X39" s="54"/>
      <c r="Y39" s="42"/>
      <c r="Z39" s="42"/>
    </row>
    <row r="40" spans="1:30" ht="13.5" customHeight="1" x14ac:dyDescent="0.25">
      <c r="A40" s="354" t="s">
        <v>35</v>
      </c>
      <c r="B40" s="349"/>
      <c r="C40" s="10"/>
      <c r="D40" s="91"/>
      <c r="E40" s="61"/>
      <c r="F40" s="10"/>
      <c r="G40" s="17"/>
      <c r="H40" s="13"/>
      <c r="I40" s="10"/>
      <c r="J40" s="13"/>
      <c r="K40" s="13"/>
      <c r="L40" s="10"/>
      <c r="M40" s="90"/>
      <c r="N40" s="13"/>
      <c r="O40" s="10"/>
      <c r="P40" s="17"/>
      <c r="Q40" s="10"/>
      <c r="R40" s="10"/>
      <c r="S40" s="17"/>
      <c r="T40" s="13"/>
      <c r="U40" s="352"/>
      <c r="V40" s="55" t="s">
        <v>10</v>
      </c>
      <c r="W40" s="26" t="s">
        <v>551</v>
      </c>
      <c r="X40" s="54"/>
      <c r="Y40" s="42"/>
      <c r="Z40" s="42"/>
    </row>
    <row r="41" spans="1:30" ht="13.5" customHeight="1" x14ac:dyDescent="0.25">
      <c r="A41" s="357"/>
      <c r="B41" s="350"/>
      <c r="C41" s="10"/>
      <c r="D41" s="20"/>
      <c r="E41" s="61"/>
      <c r="F41" s="10"/>
      <c r="G41" s="17"/>
      <c r="H41" s="13"/>
      <c r="I41" s="10"/>
      <c r="J41" s="90"/>
      <c r="K41" s="13"/>
      <c r="L41" s="24"/>
      <c r="M41" s="25"/>
      <c r="N41" s="26"/>
      <c r="O41" s="10"/>
      <c r="P41" s="17"/>
      <c r="Q41" s="10"/>
      <c r="R41" s="10"/>
      <c r="S41" s="17"/>
      <c r="T41" s="13"/>
      <c r="U41" s="352"/>
      <c r="V41" s="53">
        <f>X36*2+X37*7+X38</f>
        <v>0</v>
      </c>
      <c r="W41" s="56" t="s">
        <v>552</v>
      </c>
      <c r="X41" s="57"/>
      <c r="Y41" s="41"/>
      <c r="Z41" s="41"/>
    </row>
    <row r="42" spans="1:30" ht="13.5" customHeight="1" x14ac:dyDescent="0.25">
      <c r="A42" s="18" t="s">
        <v>31</v>
      </c>
      <c r="B42" s="19"/>
      <c r="C42" s="17"/>
      <c r="D42" s="20"/>
      <c r="E42" s="12"/>
      <c r="F42" s="10"/>
      <c r="G42" s="17"/>
      <c r="H42" s="13"/>
      <c r="I42" s="10"/>
      <c r="J42" s="90"/>
      <c r="K42" s="13"/>
      <c r="L42" s="10"/>
      <c r="M42" s="90"/>
      <c r="N42" s="13"/>
      <c r="O42" s="10"/>
      <c r="P42" s="17"/>
      <c r="Q42" s="10"/>
      <c r="R42" s="10"/>
      <c r="S42" s="17"/>
      <c r="T42" s="13"/>
      <c r="U42" s="352"/>
      <c r="V42" s="55" t="s">
        <v>11</v>
      </c>
      <c r="W42" s="24"/>
      <c r="X42" s="54"/>
      <c r="Y42" s="80" t="s">
        <v>45</v>
      </c>
      <c r="Z42" s="80" t="s">
        <v>46</v>
      </c>
    </row>
    <row r="43" spans="1:30" ht="13.5" customHeight="1" thickBot="1" x14ac:dyDescent="0.3">
      <c r="A43" s="29"/>
      <c r="B43" s="30"/>
      <c r="C43" s="31"/>
      <c r="D43" s="32"/>
      <c r="E43" s="33"/>
      <c r="F43" s="34"/>
      <c r="G43" s="31"/>
      <c r="H43" s="36"/>
      <c r="I43" s="34"/>
      <c r="J43" s="35"/>
      <c r="K43" s="34"/>
      <c r="L43" s="34"/>
      <c r="M43" s="35"/>
      <c r="N43" s="34"/>
      <c r="O43" s="34"/>
      <c r="P43" s="31"/>
      <c r="Q43" s="34"/>
      <c r="R43" s="34"/>
      <c r="S43" s="31"/>
      <c r="T43" s="36"/>
      <c r="U43" s="356"/>
      <c r="V43" s="62">
        <f>V37*4+V39*9+V41*4</f>
        <v>40</v>
      </c>
      <c r="W43" s="63"/>
      <c r="X43" s="64"/>
      <c r="Y43" s="81">
        <f>B43+E43+H43+K43+N43+Q43</f>
        <v>0</v>
      </c>
      <c r="Z43" s="81">
        <f>C43+F43+I43+L43+O43+R43</f>
        <v>0</v>
      </c>
    </row>
  </sheetData>
  <mergeCells count="16">
    <mergeCell ref="A1:X1"/>
    <mergeCell ref="B4:B9"/>
    <mergeCell ref="U4:U11"/>
    <mergeCell ref="A8:A9"/>
    <mergeCell ref="B12:B17"/>
    <mergeCell ref="U12:U19"/>
    <mergeCell ref="A16:A17"/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</mergeCells>
  <phoneticPr fontId="19" type="noConversion"/>
  <printOptions horizontalCentered="1" verticalCentered="1"/>
  <pageMargins left="0.39370078740157483" right="0.39370078740157483" top="0.19685039370078741" bottom="0.19685039370078741" header="0.51181102362204722" footer="0.23622047244094491"/>
  <pageSetup paperSize="9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7</vt:i4>
      </vt:variant>
    </vt:vector>
  </HeadingPairs>
  <TitlesOfParts>
    <vt:vector size="14" baseType="lpstr">
      <vt:lpstr>學生</vt:lpstr>
      <vt:lpstr>菜單</vt:lpstr>
      <vt:lpstr>第1週明細</vt:lpstr>
      <vt:lpstr>第2週明細</vt:lpstr>
      <vt:lpstr>第3週明細</vt:lpstr>
      <vt:lpstr>第4週明細</vt:lpstr>
      <vt:lpstr>第5週明細</vt:lpstr>
      <vt:lpstr>第1週明細!Print_Area</vt:lpstr>
      <vt:lpstr>第2週明細!Print_Area</vt:lpstr>
      <vt:lpstr>第3週明細!Print_Area</vt:lpstr>
      <vt:lpstr>第4週明細!Print_Area</vt:lpstr>
      <vt:lpstr>第5週明細!Print_Area</vt:lpstr>
      <vt:lpstr>菜單!Print_Area</vt:lpstr>
      <vt:lpstr>學生!Print_Area</vt:lpstr>
    </vt:vector>
  </TitlesOfParts>
  <Company>TEST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金大立</dc:creator>
  <cp:lastModifiedBy>teacher</cp:lastModifiedBy>
  <cp:lastPrinted>2020-08-17T05:54:31Z</cp:lastPrinted>
  <dcterms:created xsi:type="dcterms:W3CDTF">2013-10-17T10:44:48Z</dcterms:created>
  <dcterms:modified xsi:type="dcterms:W3CDTF">2020-08-27T08:36:58Z</dcterms:modified>
</cp:coreProperties>
</file>